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diaz\Documents\"/>
    </mc:Choice>
  </mc:AlternateContent>
  <workbookProtection workbookAlgorithmName="SHA-512" workbookHashValue="zaR+ASqPPLjOWfdm9W4E4d0amndcjeZKqH/BKKu9D5R5oFmi94VpkMUbGpZlzP/vccwXjs1Oq12H8+hEa3yrpQ==" workbookSaltValue="0+OJWTQjH4Eh5pP5aisgig==" workbookSpinCount="100000" lockStructure="1"/>
  <bookViews>
    <workbookView xWindow="0" yWindow="0" windowWidth="28800" windowHeight="10635" tabRatio="712" activeTab="9"/>
  </bookViews>
  <sheets>
    <sheet name="Concertacion " sheetId="1" state="hidden" r:id="rId1"/>
    <sheet name="GUIA"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1'!$A$1:$S$53</definedName>
    <definedName name="_xlnm.Print_Area" localSheetId="8">'ANEXO 2'!$A$1:$K$160</definedName>
    <definedName name="_xlnm.Print_Area" localSheetId="9">'ANEXO 3'!$A$1:$I$35</definedName>
    <definedName name="_xlnm.Print_Area" localSheetId="7">'Componente de Gestion Adicional'!$A$1:$O$20</definedName>
    <definedName name="_xlnm.Print_Area" localSheetId="1">GUIA!$A$1:$U$48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4" i="16" l="1"/>
  <c r="G100" i="17" l="1"/>
  <c r="F100" i="17"/>
  <c r="E100" i="17"/>
  <c r="G94" i="17"/>
  <c r="F94" i="17"/>
  <c r="E94" i="17"/>
  <c r="G88" i="17"/>
  <c r="F88" i="17"/>
  <c r="E88" i="17"/>
  <c r="G81" i="17"/>
  <c r="F81" i="17"/>
  <c r="E81" i="17"/>
  <c r="G74" i="17"/>
  <c r="F74" i="17"/>
  <c r="E74" i="17"/>
  <c r="G67" i="17"/>
  <c r="F67" i="17"/>
  <c r="E67" i="17"/>
  <c r="G60" i="17"/>
  <c r="F60" i="17"/>
  <c r="E60" i="17"/>
  <c r="G53" i="17"/>
  <c r="F53" i="17"/>
  <c r="E53" i="17"/>
  <c r="G48" i="17"/>
  <c r="F48" i="17"/>
  <c r="E48" i="17"/>
  <c r="G41" i="17"/>
  <c r="F41" i="17"/>
  <c r="E41" i="17"/>
  <c r="G35" i="17"/>
  <c r="F35" i="17"/>
  <c r="E35" i="17"/>
  <c r="G28" i="17"/>
  <c r="F28" i="17"/>
  <c r="E28" i="17"/>
  <c r="G17" i="17"/>
  <c r="F17" i="17"/>
  <c r="E17" i="17"/>
  <c r="I82" i="17"/>
  <c r="I68" i="17" l="1"/>
  <c r="I89" i="17"/>
  <c r="I75" i="17"/>
  <c r="O26" i="12"/>
  <c r="P26" i="12" s="1"/>
  <c r="O21" i="12"/>
  <c r="P21" i="12"/>
  <c r="O16" i="12"/>
  <c r="P16" i="12" s="1"/>
  <c r="O11" i="12"/>
  <c r="P11" i="12" s="1"/>
  <c r="O6" i="12"/>
  <c r="P6" i="12" s="1"/>
  <c r="I14" i="17"/>
  <c r="H31" i="12"/>
  <c r="E17" i="16"/>
  <c r="I95" i="17"/>
  <c r="I36" i="17"/>
  <c r="I29" i="17"/>
  <c r="I18" i="17"/>
  <c r="I16" i="9"/>
  <c r="H13" i="9"/>
  <c r="K13" i="9"/>
  <c r="L13" i="9"/>
  <c r="K10" i="9"/>
  <c r="K16" i="9" s="1"/>
  <c r="H10" i="9"/>
  <c r="H7" i="9"/>
  <c r="L7" i="9" s="1"/>
  <c r="M13" i="9"/>
  <c r="M7" i="9"/>
  <c r="M16" i="9" s="1"/>
  <c r="M10" i="9"/>
  <c r="J16" i="9"/>
  <c r="B16" i="9"/>
  <c r="H27" i="5"/>
  <c r="M24" i="7"/>
  <c r="M21" i="7"/>
  <c r="M18" i="7"/>
  <c r="M27" i="7"/>
  <c r="K24" i="7"/>
  <c r="K27" i="7" s="1"/>
  <c r="K21" i="7"/>
  <c r="M24" i="6"/>
  <c r="J24" i="6"/>
  <c r="J24" i="7" s="1"/>
  <c r="J21" i="6"/>
  <c r="J21" i="7"/>
  <c r="J18" i="6"/>
  <c r="J18" i="7" s="1"/>
  <c r="J27" i="7" s="1"/>
  <c r="M18" i="6"/>
  <c r="I18" i="5"/>
  <c r="I27" i="5" s="1"/>
  <c r="I18" i="6"/>
  <c r="H18" i="6"/>
  <c r="M24" i="5"/>
  <c r="M21" i="5"/>
  <c r="M18" i="5"/>
  <c r="M27" i="5" s="1"/>
  <c r="I24" i="5"/>
  <c r="I24" i="7" s="1"/>
  <c r="H24" i="7"/>
  <c r="I21" i="5"/>
  <c r="I21" i="7" s="1"/>
  <c r="H21" i="6"/>
  <c r="B27" i="7"/>
  <c r="H21" i="7"/>
  <c r="H18" i="7"/>
  <c r="D7" i="7"/>
  <c r="D6" i="7"/>
  <c r="D5" i="7"/>
  <c r="D4" i="7"/>
  <c r="B27" i="6"/>
  <c r="H24" i="6"/>
  <c r="D7" i="6"/>
  <c r="D6" i="6"/>
  <c r="D5" i="6"/>
  <c r="D4" i="6"/>
  <c r="B27" i="5"/>
  <c r="L24" i="5"/>
  <c r="D7" i="5"/>
  <c r="D6" i="5"/>
  <c r="D5" i="5"/>
  <c r="D4" i="5"/>
  <c r="B26" i="1"/>
  <c r="I18" i="7"/>
  <c r="I27" i="7" s="1"/>
  <c r="H16" i="9"/>
  <c r="H27" i="7"/>
  <c r="I54" i="17"/>
  <c r="L18" i="6"/>
  <c r="H27" i="6"/>
  <c r="L18" i="5"/>
  <c r="I61" i="17" l="1"/>
  <c r="I49" i="17"/>
  <c r="I42" i="17"/>
  <c r="L24" i="6"/>
  <c r="P31" i="12"/>
  <c r="L21" i="7"/>
  <c r="L24" i="7"/>
  <c r="L18" i="7"/>
  <c r="L27" i="7" s="1"/>
  <c r="J27" i="6"/>
  <c r="L10" i="9"/>
  <c r="L16" i="9" s="1"/>
  <c r="I21" i="6"/>
  <c r="L21" i="6" s="1"/>
  <c r="L21" i="5"/>
  <c r="L27" i="5" s="1"/>
  <c r="I24" i="6"/>
  <c r="I102" i="17" l="1"/>
  <c r="J102" i="17" s="1"/>
  <c r="M21" i="6"/>
  <c r="M27" i="6" s="1"/>
  <c r="L27" i="6"/>
  <c r="P33" i="12"/>
  <c r="D9" i="16"/>
  <c r="E9" i="16" s="1"/>
  <c r="I27" i="6"/>
  <c r="D12" i="16" l="1"/>
  <c r="E12" i="16" s="1"/>
  <c r="E15" i="16" s="1"/>
  <c r="E20" i="1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3" authorId="0" shapeId="0">
      <text>
        <r>
          <rPr>
            <sz val="12"/>
            <color rgb="FF000000"/>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4" authorId="1" shapeId="0">
      <text>
        <r>
          <rPr>
            <sz val="18"/>
            <color rgb="FF000000"/>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4" authorId="0" shapeId="0">
      <text>
        <r>
          <rPr>
            <sz val="12"/>
            <color rgb="FF000000"/>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4" authorId="0" shapeId="0">
      <text>
        <r>
          <rPr>
            <sz val="12"/>
            <color rgb="FF000000"/>
            <rFont val="Tahoma"/>
            <family val="2"/>
          </rPr>
          <t>Representación cuantitativa en número o porcentaje que debe ser verificable objetivamente y mediante el cual se determina el cumplimiento de los compromisos gerenciales.</t>
        </r>
      </text>
    </comment>
    <comment ref="F4" authorId="0" shapeId="0">
      <text>
        <r>
          <rPr>
            <sz val="12"/>
            <color rgb="FF000000"/>
            <rFont val="Tahoma"/>
            <family val="2"/>
          </rPr>
          <t>Lapso de ejecución del compromiso concertado en el cual deberán adelantarse las acciones necesarias para su cumplimiento.</t>
        </r>
      </text>
    </comment>
    <comment ref="G4" authorId="1" shapeId="0">
      <text>
        <r>
          <rPr>
            <sz val="12"/>
            <color rgb="FF000000"/>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4" authorId="1" shapeId="0">
      <text>
        <r>
          <rPr>
            <sz val="12"/>
            <color rgb="FF000000"/>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4" authorId="2" shapeId="0">
      <text>
        <r>
          <rPr>
            <sz val="12"/>
            <color rgb="FF000000"/>
            <rFont val="Tahoma"/>
            <family val="2"/>
          </rPr>
          <t>Resultado final alcanzado, que se obtiene de la sumatoria entre el cumplimiento del primer y segundo semestre de acuerdo con lo concertado.</t>
        </r>
      </text>
    </comment>
    <comment ref="P4" authorId="0" shapeId="0">
      <text>
        <r>
          <rPr>
            <sz val="12"/>
            <color rgb="FF000000"/>
            <rFont val="Tahoma"/>
            <family val="2"/>
          </rPr>
          <t>Porcentaje de cumplimiento de los compromisos gerenciales del año de acuerdo con el peso ponderado que se asignó al compromiso institucional.</t>
        </r>
      </text>
    </comment>
    <comment ref="Q4" authorId="0" shapeId="0">
      <text>
        <r>
          <rPr>
            <sz val="12"/>
            <color rgb="FF000000"/>
            <rFont val="Tahoma"/>
            <family val="2"/>
          </rPr>
          <t xml:space="preserve">Soportes que acompañan la ejecución de los compromisos gerenciales y que pueden encontrarse de forma física y/o virtual. </t>
        </r>
      </text>
    </comment>
    <comment ref="J5" authorId="3" shapeId="0">
      <text>
        <r>
          <rPr>
            <sz val="12"/>
            <color rgb="FF000000"/>
            <rFont val="Tahoma"/>
            <family val="2"/>
          </rPr>
          <t>Porcentaje programado de cumplimiento de cada compromiso gerencial para este periodo.</t>
        </r>
      </text>
    </comment>
    <comment ref="K5" authorId="1" shapeId="0">
      <text>
        <r>
          <rPr>
            <sz val="12"/>
            <color rgb="FF000000"/>
            <rFont val="Tahoma"/>
            <family val="2"/>
          </rPr>
          <t>Se verifica el avance de los compromisos e indicadores definidos en la etapa de concertación y se registra el resultado del indicador asociado al compromiso con corte al primer semestre del año</t>
        </r>
      </text>
    </comment>
    <comment ref="L5" authorId="1" shapeId="0">
      <text>
        <r>
          <rPr>
            <sz val="12"/>
            <color rgb="FF000000"/>
            <rFont val="Tahoma"/>
            <family val="2"/>
          </rPr>
          <t>Se registran los aspectos de mejora para el cumplimiento de los compromisos concertados que se encuentren retrasados conforme a lo programado</t>
        </r>
      </text>
    </comment>
    <comment ref="M5" authorId="3" shapeId="0">
      <text>
        <r>
          <rPr>
            <sz val="12"/>
            <color rgb="FF000000"/>
            <rFont val="Tahoma"/>
            <family val="2"/>
          </rPr>
          <t>Porcentaje programado de cumplimiento de cada compromiso gerencial durante este periodo.</t>
        </r>
      </text>
    </comment>
    <comment ref="N5" authorId="1" shapeId="0">
      <text>
        <r>
          <rPr>
            <sz val="12"/>
            <color rgb="FF000000"/>
            <rFont val="Tahoma"/>
            <family val="2"/>
          </rPr>
          <t>Se verifica el avance de los compromisos e indicadores definidos en la etapa de concertación y se registra el resultado del indicador asociado al compromiso con corte al segundo semestre del año (no acumulado)</t>
        </r>
      </text>
    </comment>
    <comment ref="Q5" authorId="0" shapeId="0">
      <text>
        <r>
          <rPr>
            <sz val="12"/>
            <color rgb="FF000000"/>
            <rFont val="Tahoma"/>
            <family val="2"/>
          </rPr>
          <t>Breve descripción del producto o actividad indicada como evidencia.</t>
        </r>
      </text>
    </comment>
    <comment ref="R5" authorId="0" shapeId="0">
      <text>
        <r>
          <rPr>
            <sz val="12"/>
            <color rgb="FF000000"/>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Ligia del Pilar Agudelo</author>
  </authors>
  <commentList>
    <comment ref="I102" authorId="0" shapeId="0">
      <text>
        <r>
          <rPr>
            <sz val="9"/>
            <color rgb="FF000000"/>
            <rFont val="Tahoma"/>
            <family val="2"/>
          </rPr>
          <t xml:space="preserve">Sumatoria simple de la evaluación (previa conversión según pesos asignados por evaluador) dividido por el numero de competencias evaluadas
</t>
        </r>
      </text>
    </comment>
    <comment ref="J102" authorId="0" shapeId="0">
      <text>
        <r>
          <rPr>
            <b/>
            <sz val="9"/>
            <color rgb="FF000000"/>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<sst xmlns="http://schemas.openxmlformats.org/spreadsheetml/2006/main" count="649" uniqueCount="359">
  <si>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</si>
  <si>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</si>
  <si>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</si>
  <si>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</si>
  <si>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</si>
  <si>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</si>
  <si>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</si>
  <si>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</si>
  <si>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</si>
  <si>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</si>
  <si>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</si>
  <si>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</si>
  <si>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</si>
  <si>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</si>
  <si>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</si>
  <si>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</si>
  <si>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</si>
  <si>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</si>
  <si>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</si>
  <si>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</si>
  <si>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</si>
  <si>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</si>
  <si>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</si>
  <si>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</si>
  <si>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</si>
  <si>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</si>
  <si>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</si>
  <si>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</si>
  <si>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</si>
  <si>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</si>
  <si>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</si>
  <si>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</si>
  <si>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</si>
  <si>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</si>
  <si>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</si>
  <si>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</si>
  <si>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</si>
  <si>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</si>
  <si>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</si>
  <si>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</si>
  <si>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</si>
  <si>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</si>
  <si>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</si>
  <si>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</si>
  <si>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</si>
  <si>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</si>
  <si>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</si>
  <si>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</si>
  <si>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</si>
  <si>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</si>
  <si>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</si>
  <si>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 xml:space="preserve"> Concertación</t>
  </si>
  <si>
    <t>Evaluación</t>
  </si>
  <si>
    <t>Evidencias</t>
  </si>
  <si>
    <t xml:space="preserve">Peso </t>
  </si>
  <si>
    <t xml:space="preserve">Avance </t>
  </si>
  <si>
    <t xml:space="preserve">Resultado </t>
  </si>
  <si>
    <t xml:space="preserve">% Cumplimiento año </t>
  </si>
  <si>
    <t xml:space="preserve">Descripción </t>
  </si>
  <si>
    <t xml:space="preserve">Ubicación </t>
  </si>
  <si>
    <t xml:space="preserve">Firma del Supervidor Jerárquico </t>
  </si>
  <si>
    <t xml:space="preserve">Firma del Gerente Público </t>
  </si>
  <si>
    <t>I trimestre</t>
  </si>
  <si>
    <t>II trimestre</t>
  </si>
  <si>
    <t>III trimestre</t>
  </si>
  <si>
    <t xml:space="preserve">% Avance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</si>
  <si>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</si>
  <si>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</si>
  <si>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</si>
  <si>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</si>
  <si>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</si>
  <si>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</si>
  <si>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</si>
  <si>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</si>
  <si>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</si>
  <si>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</si>
  <si>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</si>
  <si>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</si>
  <si>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</si>
  <si>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 xml:space="preserve">IV trimestre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</si>
  <si>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</si>
  <si>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</si>
  <si>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</si>
  <si>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</si>
  <si>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</si>
  <si>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</si>
  <si>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</si>
  <si>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</si>
  <si>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</si>
  <si>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</si>
  <si>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</si>
  <si>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</si>
  <si>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</si>
  <si>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</si>
  <si>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</si>
  <si>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</si>
  <si>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</si>
  <si>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</si>
  <si>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</si>
  <si>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Actividades</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</si>
  <si>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</si>
  <si>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</si>
  <si>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</si>
  <si>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</si>
  <si>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</si>
  <si>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</si>
  <si>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</si>
  <si>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</si>
  <si>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</si>
  <si>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</si>
  <si>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</si>
  <si>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</si>
  <si>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</si>
  <si>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</si>
  <si>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</si>
  <si>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</si>
  <si>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</si>
  <si>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</si>
  <si>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</si>
  <si>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Es consistente en su comportamiento y se destaca entre sus pares y en los entonos donde se desenvuelve.  Puede afianzar.</t>
  </si>
  <si>
    <t>Su comportamiento se evidencia de manera regular en los entornos en los que se desenvuelve. Puede mejorar.</t>
  </si>
  <si>
    <t xml:space="preserve">No es consistente en su comportamiento, requiere de acompañamiento. Puede mejorar.   </t>
  </si>
  <si>
    <t>Conductas asociadas</t>
  </si>
  <si>
    <t>Evaluación actual</t>
  </si>
  <si>
    <t>Superior</t>
  </si>
  <si>
    <t>Par</t>
  </si>
  <si>
    <t>Subalterno</t>
  </si>
  <si>
    <t>Orientación a resultados</t>
  </si>
  <si>
    <t>Total Puntaje Evaluador</t>
  </si>
  <si>
    <t>Compromiso con la organización</t>
  </si>
  <si>
    <t>PONDERADO</t>
  </si>
  <si>
    <t xml:space="preserve">PONDERADO </t>
  </si>
  <si>
    <t xml:space="preserve">NOTA FINAL </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</si>
  <si>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</si>
  <si>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</si>
  <si>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</si>
  <si>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</si>
  <si>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</si>
  <si>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</si>
  <si>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</si>
  <si>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</si>
  <si>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</si>
  <si>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</si>
  <si>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</si>
  <si>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</si>
  <si>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</si>
  <si>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</si>
  <si>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</si>
  <si>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</si>
  <si>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</si>
  <si>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CUMPLIMIENTO FINAL</t>
  </si>
  <si>
    <t xml:space="preserve">Nombre del Gerente Público: </t>
  </si>
  <si>
    <t>Firma del Gerente Publico.</t>
  </si>
  <si>
    <t>Indicador</t>
  </si>
  <si>
    <t>Peso ponderado</t>
  </si>
  <si>
    <t>Observaciones del avance y oportunidad de mejora</t>
  </si>
  <si>
    <t>ANEXO 1: CONCERTACIÓN, SEGUIMIENTO,  RETROALIMENTACIÓN  Y EVALUACIÓN DE COMPROMISOS GERENCIALES</t>
  </si>
  <si>
    <t xml:space="preserve">ANEXO 3: CONSOLIDADO DE EVALUACION DEL ACUERDO DE GESTION </t>
  </si>
  <si>
    <t>Compromisos gerenciales</t>
  </si>
  <si>
    <t>valoracion de los servidores publicos  [1-5]</t>
  </si>
  <si>
    <t xml:space="preserve">valoracion  final </t>
  </si>
  <si>
    <t>CONCERTACIÓN, SEGUIMIENTO,  RETROALIMENTACIÓN  Y EVALUACIÓN DE COMPROMISOS GERENCIALES</t>
  </si>
  <si>
    <t xml:space="preserve">VALORACION DE COMPETENCIAS </t>
  </si>
  <si>
    <t>Es consistente en su comportamiento y se destaca entre sus pares y en los entornos donde se desenvuelve.  Puede afianzar.</t>
  </si>
  <si>
    <t xml:space="preserve"> Objetivos institucionales</t>
  </si>
  <si>
    <t>ANEXO 1</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</si>
  <si>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</si>
  <si>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</si>
  <si>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Fecha inicio – fin</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</si>
  <si>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</si>
  <si>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</si>
  <si>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</si>
  <si>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</si>
  <si>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de indicador segundo semestre</t>
  </si>
  <si>
    <t>Corresponde al lapso de ejecución del compromiso concertado en el cual deberán adelantarse las acciones necesarias para el cumplimiento del mismo.</t>
  </si>
  <si>
    <t>ANEXO 2</t>
  </si>
  <si>
    <t>Porcentaje de cumplimiento del año</t>
  </si>
  <si>
    <t>Resultado</t>
  </si>
  <si>
    <t xml:space="preserve">Será el porcentaje de cumplimiento de los compromisos gerenciales del año de acuerdo con el peso ponderado que se asignó al compromiso institucional. </t>
  </si>
  <si>
    <t>Criterio de valoración</t>
  </si>
  <si>
    <t>Puntaje</t>
  </si>
  <si>
    <t xml:space="preserve">Es consistente en su comportamiento, da ejemplo e influye en otros,  es un referente en su organización  y trasciende su entorno de gestión. </t>
  </si>
  <si>
    <t>Su comportamiento no se manifiesta, requiere de retroalimentación directa y acompañamiento. Puede mejorar.</t>
  </si>
  <si>
    <t>Esta valoración contempla la percepción que el superior jerárquico, el par y los subalternos tienen sobre las competencias comunes y directivas del Gerente Público.</t>
  </si>
  <si>
    <t>Objetivos institucionales</t>
  </si>
  <si>
    <t xml:space="preserve"> Indicador</t>
  </si>
  <si>
    <t>Competencias y conductas asociadas</t>
  </si>
  <si>
    <t>Evaluación anterior</t>
  </si>
  <si>
    <t>Comentarios para la retroalimentación</t>
  </si>
  <si>
    <t>Evaluación final</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</si>
  <si>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</si>
  <si>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Es la representación cuantitativa en número o porcentaje que debe ser verificable objetivamente y mediante el cual se determina el cumplimiento de los compromisos gerenciales.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</si>
  <si>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</si>
  <si>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</si>
  <si>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Se registra el porcentaje programado de cumplimiento de cada compromiso gerencial para este periodo.</t>
  </si>
  <si>
    <t>Porcentaje de cumplimiento programado al primer semestre</t>
  </si>
  <si>
    <t>Porcentaje de cumplimiento programado al segundo semestre:</t>
  </si>
  <si>
    <t>Se registra el porcentaje programado de cumplimiento de cada compromiso gerencial durante este periodo.</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</si>
  <si>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</si>
  <si>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Se refiere al resultado final alcanzado, que se obtiene de la sumatoria entre el cumplimiento del primer y segundo semestre de acuerdo con lo concertado.</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</si>
  <si>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</si>
  <si>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Se registra la información de la última evaluación disponible, resultado de la evaluación de competencias de la evaluación anterior. En caso de no contar con información se deja en blanco la casilla en mención.</t>
  </si>
  <si>
    <t>Son las establecidas en el artículo 2.2.4.2 del Decreto 1083 de 2015.</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</si>
  <si>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</si>
  <si>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t>El superior jerárquico visualiza la totalidad de la valoración integral de competencias e identifica  y registra las fortalezas y oportunidades de desarrollo del gerente público que acompañan su gestión.</t>
  </si>
  <si>
    <t>Es el resultado final de la valoración realizada por su superior jerárquico, el par y sus subalternos de las competencias comunes y directivas.</t>
  </si>
  <si>
    <t xml:space="preserve">FECHA </t>
  </si>
  <si>
    <t>VIGENCIA</t>
  </si>
  <si>
    <t>% cumplimiento programado a 1er semestre</t>
  </si>
  <si>
    <t>% cumplimiento de Indicador 1er Semestre</t>
  </si>
  <si>
    <t xml:space="preserve">Concertacion para el desempeño sobresaliente (5% adicional. Describir los compromisos gerenciales adicionales) </t>
  </si>
  <si>
    <t>CONCERTACION</t>
  </si>
  <si>
    <t>% cumplimiento programado a 2° semestre</t>
  </si>
  <si>
    <t>% Cumplimiento de indicador 2° Semestre</t>
  </si>
  <si>
    <t xml:space="preserve">Fecha inicio-fin dd/mm/aa </t>
  </si>
  <si>
    <t xml:space="preserve">Valoracion anterior </t>
  </si>
  <si>
    <t>Valoracion actual</t>
  </si>
  <si>
    <t xml:space="preserve">Comentarios para la retroalimentación </t>
  </si>
  <si>
    <t>Anexo 3. Consolidado de evaluación del Acuerdo de Gestión</t>
  </si>
  <si>
    <t>Criterios de valoracion</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</si>
  <si>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</si>
  <si>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r>
      <t>Peso</t>
    </r>
    <r>
      <rPr>
        <sz val="12"/>
        <color rgb="FF000000"/>
        <rFont val="Arial"/>
        <family val="2"/>
      </rPr>
      <t xml:space="preserve"> </t>
    </r>
    <r>
      <rPr>
        <b/>
        <sz val="12"/>
        <color rgb="FF000000"/>
        <rFont val="Arial"/>
        <family val="2"/>
      </rPr>
      <t>ponderado</t>
    </r>
  </si>
  <si>
    <t>Es consistente en su comportamiento, da ejemplo e influye en otros,  es un referente en su organización  y trasciende su entorno de gestión.</t>
  </si>
  <si>
    <t>Competencias comunes
y directivas</t>
  </si>
  <si>
    <t>Fecha:</t>
  </si>
  <si>
    <t>Área en la que se desempeña:</t>
  </si>
  <si>
    <t>FECHA:</t>
  </si>
  <si>
    <t>VIGENCIA:</t>
  </si>
  <si>
    <t xml:space="preserve"> </t>
  </si>
  <si>
    <t xml:space="preserve">     </t>
  </si>
  <si>
    <t>Nombre del Superior Jerárquico</t>
  </si>
  <si>
    <t xml:space="preserve">Nombre del Gerente Público </t>
  </si>
  <si>
    <t>Firma del Superior Jerárquico</t>
  </si>
  <si>
    <t>ACUERDO, SEGUIMIENTO Y EVALUACIÓN A LA GESTIÓN</t>
  </si>
  <si>
    <t>Guía de diligenciamiento Anexos 1 y 2</t>
  </si>
  <si>
    <t>ANEXO 2: VALORACIÓN DE COMPETENCIAS</t>
  </si>
  <si>
    <t>Aprendizaje continuo</t>
  </si>
  <si>
    <t>Mantiene sus competencias actualizadas en función de los cambios que exige la administración pública en la prestación de un óptimo servicio.</t>
  </si>
  <si>
    <t>Gestiona sus propias fuentes de información confiable y/o participa de espacios informativos y de capacitación.</t>
  </si>
  <si>
    <t>Comparte sus saberes y habilidades con sus compañeros de trabajo, y aprende de sus colegas habilidades diferenciales, que le permiten nivelar sus conocimientos en flujos informales de inter-aprendizaje.</t>
  </si>
  <si>
    <t>Asume la responsabilidad por sus resultados.</t>
  </si>
  <si>
    <t>Trabaja con base en objetivos claramente establecidos y realistas.</t>
  </si>
  <si>
    <t>Diseña y utiliza indicadores para medir y comprobar los resultados obtenidos.</t>
  </si>
  <si>
    <t>Adopta medidas para minimizar riesgos.</t>
  </si>
  <si>
    <t>Plantea estrategias para alcanzar o superar los resultados esperados.</t>
  </si>
  <si>
    <t>Se fija metas y obtiene los resultados institucionales esperados.</t>
  </si>
  <si>
    <t>Cumple con oportunidad las funciones de acuerdo con los estándares, objetivos y tiempos establecidos por la entidad.</t>
  </si>
  <si>
    <t>Gestiona recursos para mejorar la productividad y toma medidas necesarias para minimizar los riesgos.</t>
  </si>
  <si>
    <t>Aporta elementos para la consecución de resultados enmarcando sus productos y / o servicios dentro de las normas que rigen a la entidad.</t>
  </si>
  <si>
    <t>Evalúa de forma regular el grado de consecución de los objetivos.</t>
  </si>
  <si>
    <t>Orientación al usuario y al ciudadano</t>
  </si>
  <si>
    <t>Valora y atiende las necesidades y peticiones de los usuarios y de los ciudadanos de forma oportuna.</t>
  </si>
  <si>
    <t>Reconoce la interdependencia entre su trabajo y el de otros.</t>
  </si>
  <si>
    <t>Establece mecanismos para conocer las necesidades e inquietudes de los usuarios y ciudadanos.</t>
  </si>
  <si>
    <t>Incorpora las necesidades de usuarios y ciudadanos en los proyectos institucionales, teniendo en cuenta la visión de servicio a corto, mediano y largo plazo.</t>
  </si>
  <si>
    <t>Aplica los conceptos de no estigmatización y no discriminación y genera espacios y lenguaje incluyente.</t>
  </si>
  <si>
    <t>Escucha activamente e informa con veracidad al usuario o ciudadano.</t>
  </si>
  <si>
    <t>Promueve el cumplimiento de las metas de la organización y respeta sus normas.</t>
  </si>
  <si>
    <t>Antepone las necesidades de la organización a sus propias necesidades.</t>
  </si>
  <si>
    <t>Apoya a la organización en situaciones difíciles.</t>
  </si>
  <si>
    <t>Demuestra sentido de pertenencia en todas sus actuaciones.</t>
  </si>
  <si>
    <t>Toma la iniciativa de colaborar con sus compañeros y con otras áreas cuando se requiere, sin descuidar sus tareas.</t>
  </si>
  <si>
    <t>Trabajo en equipo</t>
  </si>
  <si>
    <t>Cumple los compromisos que adquiere con el equipo.</t>
  </si>
  <si>
    <t>Respeta la diversidad de criterios y opiniones de los miembros del equipo.</t>
  </si>
  <si>
    <t>Asume su responsabilidad como miembro de un equipo de trabajo y se enfoca en contribuir con el compromiso y la motivación de sus miembros.</t>
  </si>
  <si>
    <t>Planifica las propias acciones teniendo en cuenta su repercusión en la consecución de los objetivos grupales.</t>
  </si>
  <si>
    <t>Establece una comunicación directa con los miembros del equipo que permite compartir información e ideas en condiciones de respeto y cordialidad.</t>
  </si>
  <si>
    <t>Integra a los nuevos miembros y facilita su proceso de reconocimiento y apropiación de las actividades a cargo del equipo.</t>
  </si>
  <si>
    <t>Adaptación al cambio</t>
  </si>
  <si>
    <t>Acepta y se adapta fácilmente a las nuevas situaciones.</t>
  </si>
  <si>
    <t>Responde al cambio con flexibilidad.</t>
  </si>
  <si>
    <t>Apoya a la entidad en nuevas decisiones y coopera activamente en la implementación de nuevos objetivos, formas de trabajo y procedimientos</t>
  </si>
  <si>
    <t>Promueve al grupo para que se adapten a las nuevas condiciones.</t>
  </si>
  <si>
    <t>Visión estratégica</t>
  </si>
  <si>
    <t>Articula objetivos, recursos y metas de forma tal que los resultados generen valor.</t>
  </si>
  <si>
    <t>Adopta alternativas si el contexto presenta obstrucciones a la ejecución de la planeación anual, involucrando al equipo, aliados y superiores para el logro de los objetivos.</t>
  </si>
  <si>
    <t>Vincula a los actores con incidencia potencial en los resultados del área a su cargo, para articular acciones o anticipar negociaciones necesarias.</t>
  </si>
  <si>
    <t>Monitorea periódicamente los resultados alcanzados e introduce cambios en la planeación para alcanzarlos.</t>
  </si>
  <si>
    <t>Presenta nuevas estrategias ante aliados y superiores para contribuir al logro de los objetivos institucionales.</t>
  </si>
  <si>
    <t>Comunica de manera asertiva, clara y contundente el objetivo o la meta, logrando la motivación y compromiso de los equipos de trabajo.</t>
  </si>
  <si>
    <t>Liderazgo efectivo</t>
  </si>
  <si>
    <t>Traduce la visión y logra que cada miembro del equipo se comprometa y aporte, en un entorno participativo y de toma de decisiones.</t>
  </si>
  <si>
    <t>Forma equipos y les delega responsabilidades y tareas en función de las competencias, el potencial y los intereses de los miembros del equipo.</t>
  </si>
  <si>
    <t>Crea compromiso y moviliza a los miembros de su equipo a gestionar, aceptar retos, desafíos y directrices, superando intereses personales para alcanzar las metas.</t>
  </si>
  <si>
    <t>Brinda apoyo y motiva a su equipo en momentos de adversidad, a la vez que comparte las mejores prácticas y desempeños y celebra el éxito con su gente, incidiendo positivamente en la calidad de vida laboral.</t>
  </si>
  <si>
    <t>Propicia, favorece y acompaña las condiciones para generar y mantener un clima laboral positivo en un entorno de inclusión.</t>
  </si>
  <si>
    <t>Fomenta la comunicación clara y concreta en un entorno de respeto.</t>
  </si>
  <si>
    <t>Planeación</t>
  </si>
  <si>
    <t>Prevé situaciones y escenarios futuros.</t>
  </si>
  <si>
    <t>Establece los planes de acción necesarios para el desarrollo de los objetivos estratégicos, teniendo en cuenta actividades, responsables, plazos y recursos requeridos; promoviendo altos estándares de desempeño.</t>
  </si>
  <si>
    <t>Hace seguimiento a la planeación institucional, con base en los indicadores y metas planeadas, verificando que se realicen los ajustes y retroalimentando el proceso.</t>
  </si>
  <si>
    <t>Orienta la planeación institucional con una visión estratégica, que tiene en cuenta las necesidades y expectativas de los usuarios y ciudadanos.</t>
  </si>
  <si>
    <t>Optimiza el uso de los recursos.</t>
  </si>
  <si>
    <t>Concreta oportunidades que generan valor a corto, mediano y largo plazo.</t>
  </si>
  <si>
    <t>Toma de decisiones</t>
  </si>
  <si>
    <t>Elige con oportunidad, entre las alternativas disponibles, los proyectos a realizar, estableciendo responsabilidades precisas con base en las prioridades de la entidad.</t>
  </si>
  <si>
    <t>Toma en cuenta la opinión técnica de los miembros de su equipo al analizar las alternativas existentes para tomar una decisión y desarrollarla.</t>
  </si>
  <si>
    <t>Decide en situaciones de alta complejidad e incertidumbre teniendo en consideración la consecución de logros y objetivos de la entidad.</t>
  </si>
  <si>
    <t>Efectúa los cambios que considera necesarios para solucionar los problemas detectados o atender situaciones particulares y se hace responsable de la decisión tomada.</t>
  </si>
  <si>
    <t>Detecta amenazas y oportunidades frente a posibles decisiones y elige de forma pertinente.</t>
  </si>
  <si>
    <t>Asume los riesgos de las decisiones tomadas.</t>
  </si>
  <si>
    <t>Gestión del desarrollo de las personas</t>
  </si>
  <si>
    <t>Identifica las competencias de los miembros del equipo, las evalúa y las impulsa activamente para su desarrollo y aplicación a las tareas asignadas.</t>
  </si>
  <si>
    <t>Promueve la formación de equipos con interdependencias positivas y genera espacios de aprendizaje colaborativo, poniendo en común experiencias, hallazgos y problemas.</t>
  </si>
  <si>
    <t>Organiza los entornos de trabajo para fomentar la polivalencia profesional de los miembros del equipo, facilitando la rotación de puestos y de tareas.</t>
  </si>
  <si>
    <t>Asume una función orientadora para promover y afianzar las mejores prácticas y desempeños.</t>
  </si>
  <si>
    <t>Empodera a los miembros del equipo dándoles autonomía y poder de decisión, preservando la equidad interna y generando compromiso en su equipo de trabajo.</t>
  </si>
  <si>
    <t>Se capacita permanentemente y actualiza sus competencias y estrategias directivas.</t>
  </si>
  <si>
    <t>Pensamiento Sistémico</t>
  </si>
  <si>
    <t>Integra varias áreas de conocimiento para interpretar las interacciones del entorno.</t>
  </si>
  <si>
    <t>Comprende y gestiona las interrelaciones entre las causas y los efectos dentro de los diferentes procesos en los que participa.</t>
  </si>
  <si>
    <t>Identifica la dinámica de los sistemas en los que se ve inmerso y sus conexiones para afrontar los retos del entorno.</t>
  </si>
  <si>
    <t>Participa activamente en el equipo considerando su complejidad e interdependencia para impactar en los resultados esperados.</t>
  </si>
  <si>
    <t>Influye positivamente al equipo desde una perspectiva sistémica, generando una dinámica propia que integre diversos enfoques para interpretar el entorno.</t>
  </si>
  <si>
    <t>Resolución de conflictos</t>
  </si>
  <si>
    <t>Establece estrategias que permitan prevenir los conflictos o detectarlos a tiempo.</t>
  </si>
  <si>
    <t>Evalúa las causas del conflicto de manera objetiva para tomar decisiones.</t>
  </si>
  <si>
    <t>Aporta opiniones, ideas o sugerencias para solucionar los conflictos en el equipo.</t>
  </si>
  <si>
    <t>Asume como propia la solución acordada por el equipo.</t>
  </si>
  <si>
    <t>Aplica soluciones de conflictos anteriores para situaciones similares.</t>
  </si>
  <si>
    <t>ANGÉLICA MARÍA ACUÑA PORRAS</t>
  </si>
  <si>
    <t>ANDRÉS BERNARDO BARRETO GONZÁLEZ</t>
  </si>
  <si>
    <t>RICARDO CASTILLO BELTRÁN</t>
  </si>
  <si>
    <t>MARÍA CAROLINA CORCIONE MORALES</t>
  </si>
  <si>
    <t>LILIAM CAROLINA ESTRELLA BOLAÑOS</t>
  </si>
  <si>
    <t>JUAN PABLO HERRERA SAAVEDRA</t>
  </si>
  <si>
    <t>MARÍA JOSÉ LAMUS BECERRA</t>
  </si>
  <si>
    <t>JAIRO ENRIQUE MALAVER BARBOSA</t>
  </si>
  <si>
    <t>BIANCA LAUREN PALACIO GALVÁN</t>
  </si>
  <si>
    <t>PAOLA ANDREA PÉREZ BANGUERA</t>
  </si>
  <si>
    <t>IVÁN MAURICIO PINZÓN JIMÉNEZ</t>
  </si>
  <si>
    <t>ANA MARÍA PRIETO RANGEL</t>
  </si>
  <si>
    <t>NELSON  REMOLINA ANGARITA</t>
  </si>
  <si>
    <t>FRANCISCO ANDRÉS RODRÍGUEZ ERASO</t>
  </si>
  <si>
    <t>CARLOS ENRIQUE SALAZAR MUÑOZ</t>
  </si>
  <si>
    <t>JUAN MANUEL SERRANO CASTILLO</t>
  </si>
  <si>
    <t>ANA MARÍA URIBE NAVARRO</t>
  </si>
  <si>
    <t>SANDRA MILENA  URRUTIA PÉREZ</t>
  </si>
  <si>
    <t>CLAUDIA NINA DEL SOCORRO ZULUAGA ISAZA</t>
  </si>
  <si>
    <t>Secretaría General</t>
  </si>
  <si>
    <t>Despacho del Superintendente</t>
  </si>
  <si>
    <t>Dirección Financiera</t>
  </si>
  <si>
    <t>Despacho del Superintendente Delegado para la Protección del Consumidor</t>
  </si>
  <si>
    <t>Despacho del Superintendente Delegado para Asuntos Jurisdiccionales</t>
  </si>
  <si>
    <t>Despacho del Superintendente Delegado para la Protección de la Competencia</t>
  </si>
  <si>
    <t>Dirección de Nuevas Creaciones</t>
  </si>
  <si>
    <t>Despacho del Superintendente Delegado para el Control y Verificación de Reglamentos Técnicos y Metrología Legal</t>
  </si>
  <si>
    <t>Dirección Administrativa</t>
  </si>
  <si>
    <t>Dirección de Investigaciones de Protección al Consumidor</t>
  </si>
  <si>
    <t>Despacho del Superintendente Delegado para la Propiedad Industrial</t>
  </si>
  <si>
    <t>Dirección de Investigaciones para el Control y Verificación de Reglamentos Técnicos y Metrología Legal</t>
  </si>
  <si>
    <t>Despacho del Superintendente Delegado para la Protección de Datos Personales</t>
  </si>
  <si>
    <t>Oficina de Tecnología e Informática</t>
  </si>
  <si>
    <t>Dirección de Investigación de Protección de Datos Personales</t>
  </si>
  <si>
    <t>Dirección de Signos Distintivos</t>
  </si>
  <si>
    <t>Oficina de Servicios al Consumidor y de Apoyo Empresarial</t>
  </si>
  <si>
    <t>Dirección de Investigaciones de Protección de Usuarios de Servicios de Comunicaciones</t>
  </si>
  <si>
    <t>Dirección de Cámaras de Comercio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</si>
</sst>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
    <numFmt numFmtId="165" formatCode="0.0"/>
  </numFmts>
  <fonts count="6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b/>
      <sz val="28"/>
      <color theme="1"/>
      <name val="Arial"/>
      <family val="2"/>
    </font>
    <font>
      <b/>
      <sz val="18"/>
      <name val="Arial"/>
      <family val="2"/>
    </font>
    <font>
      <sz val="8"/>
      <name val="Calibri"/>
      <family val="2"/>
      <scheme val="minor"/>
    </font>
    <font>
      <b/>
      <sz val="24"/>
      <color rgb="FF000000"/>
      <name val="Arial"/>
      <family val="2"/>
    </font>
    <font>
      <sz val="9"/>
      <color rgb="FF000000"/>
      <name val="Tahoma"/>
      <family val="2"/>
    </font>
    <font>
      <b/>
      <sz val="9"/>
      <color rgb="FF000000"/>
      <name val="Tahoma"/>
      <family val="2"/>
    </font>
    <font>
      <sz val="12"/>
      <color rgb="FF000000"/>
      <name val="Tahoma"/>
      <family val="2"/>
    </font>
    <font>
      <sz val="18"/>
      <color rgb="FF000000"/>
      <name val="Tahoma"/>
      <family val="2"/>
    </font>
    <font>
      <sz val="10"/>
      <name val="Arial Narrow"/>
      <family val="2"/>
    </font>
    <font>
      <sz val="10"/>
      <color rgb="FF000000"/>
      <name val="Arial Narrow"/>
      <family val="2"/>
    </font>
    <font>
      <sz val="18"/>
      <color theme="1"/>
      <name val="Arial"/>
      <family val="2"/>
    </font>
    <font>
      <sz val="18"/>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3">
    <xf numFmtId="0" fontId="0" fillId="0" borderId="0"/>
    <xf numFmtId="9" fontId="1" fillId="0" borderId="0" applyFont="0" applyFill="0" applyBorder="0" applyAlignment="0" applyProtection="0"/>
    <xf numFmtId="0" fontId="22" fillId="0" borderId="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532">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8" fillId="6" borderId="11" xfId="0" applyFont="1" applyFill="1" applyBorder="1" applyAlignment="1">
      <alignment horizontal="center" vertical="center"/>
    </xf>
    <xf numFmtId="0" fontId="18" fillId="6" borderId="16" xfId="0" applyFont="1" applyFill="1" applyBorder="1" applyAlignment="1">
      <alignment horizontal="center" vertical="center"/>
    </xf>
    <xf numFmtId="0" fontId="28" fillId="0" borderId="0" xfId="0" applyFont="1" applyAlignment="1" applyProtection="1">
      <alignment wrapText="1"/>
      <protection locked="0"/>
    </xf>
    <xf numFmtId="0" fontId="28" fillId="0" borderId="0" xfId="0" applyFont="1" applyProtection="1">
      <protection locked="0"/>
    </xf>
    <xf numFmtId="0" fontId="27" fillId="0" borderId="0" xfId="0" applyFont="1" applyProtection="1">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5" fillId="0" borderId="4" xfId="0" applyFont="1" applyBorder="1" applyAlignment="1">
      <alignment horizontal="center" vertical="center" wrapText="1"/>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0" fontId="30" fillId="0" borderId="40" xfId="0" applyFont="1" applyBorder="1" applyProtection="1">
      <protection locked="0"/>
    </xf>
    <xf numFmtId="165" fontId="20" fillId="8" borderId="1" xfId="0" applyNumberFormat="1" applyFont="1" applyFill="1" applyBorder="1" applyAlignment="1" applyProtection="1">
      <alignment horizontal="center" vertical="center" wrapText="1"/>
      <protection locked="0"/>
    </xf>
    <xf numFmtId="0" fontId="4" fillId="0" borderId="0" xfId="0" applyFont="1" applyProtection="1"/>
    <xf numFmtId="9" fontId="19" fillId="5" borderId="2" xfId="0" applyNumberFormat="1" applyFont="1" applyFill="1" applyBorder="1" applyAlignment="1" applyProtection="1">
      <alignment horizontal="center" vertical="center" wrapText="1"/>
    </xf>
    <xf numFmtId="165" fontId="20" fillId="8" borderId="1" xfId="0" applyNumberFormat="1" applyFont="1" applyFill="1" applyBorder="1" applyAlignment="1" applyProtection="1">
      <alignment horizontal="center" vertical="center" wrapText="1"/>
    </xf>
    <xf numFmtId="0" fontId="22" fillId="7" borderId="38" xfId="0" applyFont="1" applyFill="1" applyBorder="1" applyAlignment="1" applyProtection="1">
      <alignment vertical="center" wrapText="1"/>
    </xf>
    <xf numFmtId="164" fontId="32" fillId="7" borderId="38" xfId="0" applyNumberFormat="1" applyFont="1" applyFill="1" applyBorder="1" applyAlignment="1" applyProtection="1">
      <alignment horizontal="center" vertical="center" wrapText="1"/>
    </xf>
    <xf numFmtId="9" fontId="22" fillId="7" borderId="38" xfId="1" applyFont="1" applyFill="1" applyBorder="1" applyAlignment="1" applyProtection="1">
      <alignment vertical="center" wrapText="1"/>
    </xf>
    <xf numFmtId="0" fontId="26" fillId="9" borderId="0" xfId="0" applyFont="1" applyFill="1" applyBorder="1" applyAlignment="1" applyProtection="1">
      <alignment horizontal="center" vertical="center" wrapText="1"/>
      <protection locked="0"/>
    </xf>
    <xf numFmtId="0" fontId="26" fillId="9" borderId="0" xfId="0" applyFont="1" applyFill="1" applyBorder="1" applyAlignment="1" applyProtection="1">
      <alignment vertical="center" wrapText="1"/>
      <protection locked="0"/>
    </xf>
    <xf numFmtId="0" fontId="26" fillId="9" borderId="0" xfId="0" applyFont="1" applyFill="1" applyBorder="1" applyAlignment="1" applyProtection="1">
      <alignment vertical="center"/>
      <protection locked="0"/>
    </xf>
    <xf numFmtId="9" fontId="29" fillId="10" borderId="1" xfId="0" applyNumberFormat="1" applyFont="1" applyFill="1" applyBorder="1" applyAlignment="1" applyProtection="1">
      <alignment horizontal="center" vertical="center" wrapText="1"/>
      <protection locked="0"/>
    </xf>
    <xf numFmtId="9" fontId="29" fillId="9" borderId="4" xfId="1" applyFont="1" applyFill="1" applyBorder="1" applyAlignment="1" applyProtection="1">
      <alignment horizontal="center" vertical="center" wrapText="1"/>
      <protection locked="0"/>
    </xf>
    <xf numFmtId="9" fontId="29" fillId="4" borderId="18" xfId="0" applyNumberFormat="1" applyFont="1" applyFill="1" applyBorder="1" applyAlignment="1" applyProtection="1">
      <alignment vertical="center"/>
      <protection locked="0"/>
    </xf>
    <xf numFmtId="9" fontId="29" fillId="4" borderId="19" xfId="0" applyNumberFormat="1" applyFont="1" applyFill="1" applyBorder="1" applyAlignment="1" applyProtection="1">
      <alignment horizontal="center" vertical="center"/>
    </xf>
    <xf numFmtId="1" fontId="29" fillId="4" borderId="38" xfId="0" applyNumberFormat="1" applyFont="1" applyFill="1" applyBorder="1" applyAlignment="1" applyProtection="1">
      <alignment horizontal="center" vertical="center"/>
    </xf>
    <xf numFmtId="9" fontId="29" fillId="4" borderId="38" xfId="0" applyNumberFormat="1" applyFont="1" applyFill="1" applyBorder="1" applyAlignment="1" applyProtection="1">
      <alignment horizontal="center" vertical="center"/>
    </xf>
    <xf numFmtId="9" fontId="29" fillId="4" borderId="38" xfId="1" applyFont="1" applyFill="1" applyBorder="1" applyAlignment="1" applyProtection="1">
      <alignment horizontal="center" vertical="center"/>
    </xf>
    <xf numFmtId="0" fontId="26" fillId="9" borderId="48" xfId="0" applyFont="1" applyFill="1" applyBorder="1" applyAlignment="1" applyProtection="1">
      <alignment vertical="center"/>
      <protection locked="0"/>
    </xf>
    <xf numFmtId="0" fontId="26" fillId="9" borderId="48" xfId="0" applyFont="1" applyFill="1" applyBorder="1" applyAlignment="1" applyProtection="1">
      <alignment horizontal="center" vertical="center" wrapText="1"/>
      <protection locked="0"/>
    </xf>
    <xf numFmtId="0" fontId="14" fillId="9" borderId="0" xfId="0" applyFont="1" applyFill="1" applyBorder="1" applyProtection="1">
      <protection locked="0"/>
    </xf>
    <xf numFmtId="0" fontId="14" fillId="9" borderId="40" xfId="0" applyFont="1" applyFill="1" applyBorder="1" applyProtection="1">
      <protection locked="0"/>
    </xf>
    <xf numFmtId="0" fontId="30" fillId="0" borderId="42" xfId="0" applyFont="1" applyBorder="1" applyProtection="1">
      <protection locked="0"/>
    </xf>
    <xf numFmtId="0" fontId="34" fillId="9" borderId="0" xfId="0" applyFont="1" applyFill="1"/>
    <xf numFmtId="0" fontId="4" fillId="9" borderId="0" xfId="0" applyFont="1" applyFill="1" applyProtection="1"/>
    <xf numFmtId="0" fontId="14" fillId="9" borderId="0" xfId="0" applyFont="1" applyFill="1" applyAlignment="1" applyProtection="1">
      <alignment vertical="center"/>
    </xf>
    <xf numFmtId="0" fontId="23" fillId="9" borderId="0" xfId="0" applyFont="1" applyFill="1" applyBorder="1" applyAlignment="1" applyProtection="1">
      <alignment vertical="top" wrapText="1"/>
    </xf>
    <xf numFmtId="0" fontId="10" fillId="5" borderId="2"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33" fillId="11" borderId="0" xfId="0" applyFont="1" applyFill="1"/>
    <xf numFmtId="0" fontId="34" fillId="9" borderId="0" xfId="0" applyFont="1" applyFill="1" applyAlignment="1"/>
    <xf numFmtId="0" fontId="42" fillId="9" borderId="0" xfId="0" applyFont="1" applyFill="1"/>
    <xf numFmtId="0" fontId="42" fillId="9" borderId="0" xfId="0" applyFont="1" applyFill="1" applyAlignment="1">
      <alignment horizontal="center"/>
    </xf>
    <xf numFmtId="0" fontId="11" fillId="9" borderId="38" xfId="0" applyFont="1" applyFill="1" applyBorder="1" applyAlignment="1">
      <alignment horizontal="center" vertical="center"/>
    </xf>
    <xf numFmtId="0" fontId="43" fillId="9" borderId="0" xfId="0" applyFont="1" applyFill="1" applyBorder="1" applyAlignment="1">
      <alignment horizontal="left" vertical="center" wrapText="1"/>
    </xf>
    <xf numFmtId="0" fontId="42" fillId="9" borderId="48" xfId="0" applyFont="1" applyFill="1" applyBorder="1"/>
    <xf numFmtId="0" fontId="42" fillId="9" borderId="0" xfId="0" applyFont="1" applyFill="1" applyBorder="1"/>
    <xf numFmtId="0" fontId="42" fillId="9" borderId="49" xfId="0" applyFont="1" applyFill="1" applyBorder="1"/>
    <xf numFmtId="0" fontId="45" fillId="9" borderId="38" xfId="0" applyFont="1" applyFill="1" applyBorder="1" applyAlignment="1">
      <alignment horizontal="center" vertical="center"/>
    </xf>
    <xf numFmtId="0" fontId="42" fillId="9" borderId="38" xfId="0" applyFont="1" applyFill="1" applyBorder="1" applyAlignment="1">
      <alignment horizontal="center" vertical="center"/>
    </xf>
    <xf numFmtId="0" fontId="42" fillId="0" borderId="48" xfId="0" applyFont="1" applyBorder="1"/>
    <xf numFmtId="0" fontId="45" fillId="9" borderId="38" xfId="0" applyFont="1" applyFill="1" applyBorder="1" applyAlignment="1">
      <alignment horizontal="center" vertical="center" wrapText="1"/>
    </xf>
    <xf numFmtId="0" fontId="43" fillId="11" borderId="0" xfId="0" applyFont="1" applyFill="1"/>
    <xf numFmtId="0" fontId="16" fillId="9" borderId="0" xfId="0" applyFont="1" applyFill="1" applyBorder="1" applyAlignment="1" applyProtection="1">
      <alignment vertical="center"/>
      <protection locked="0"/>
    </xf>
    <xf numFmtId="0" fontId="26" fillId="9" borderId="48" xfId="0" applyFont="1" applyFill="1" applyBorder="1" applyAlignment="1" applyProtection="1">
      <alignment horizontal="center" vertical="center"/>
      <protection locked="0"/>
    </xf>
    <xf numFmtId="2" fontId="14" fillId="9" borderId="0" xfId="0" applyNumberFormat="1" applyFont="1" applyFill="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49" xfId="0" applyFont="1" applyFill="1" applyBorder="1" applyAlignment="1" applyProtection="1">
      <alignment horizontal="center"/>
      <protection locked="0"/>
    </xf>
    <xf numFmtId="2" fontId="10" fillId="9" borderId="0" xfId="0" applyNumberFormat="1" applyFont="1" applyFill="1" applyBorder="1" applyAlignment="1" applyProtection="1">
      <alignment horizontal="center"/>
      <protection locked="0"/>
    </xf>
    <xf numFmtId="0" fontId="10" fillId="9" borderId="0" xfId="0" applyFont="1" applyFill="1" applyBorder="1" applyAlignment="1" applyProtection="1">
      <alignment horizontal="center"/>
      <protection locked="0"/>
    </xf>
    <xf numFmtId="0" fontId="10" fillId="9" borderId="49" xfId="0" applyFont="1" applyFill="1" applyBorder="1" applyAlignment="1" applyProtection="1">
      <alignment horizontal="center"/>
      <protection locked="0"/>
    </xf>
    <xf numFmtId="0" fontId="26" fillId="9" borderId="44" xfId="0" applyFont="1" applyFill="1" applyBorder="1" applyAlignment="1" applyProtection="1">
      <alignment horizontal="center" vertical="center"/>
      <protection locked="0"/>
    </xf>
    <xf numFmtId="0" fontId="10" fillId="9" borderId="40" xfId="0" applyFont="1" applyFill="1" applyBorder="1" applyAlignment="1" applyProtection="1">
      <alignment horizontal="center" vertical="center"/>
      <protection locked="0"/>
    </xf>
    <xf numFmtId="2" fontId="14" fillId="9" borderId="40" xfId="0" applyNumberFormat="1" applyFont="1" applyFill="1" applyBorder="1" applyProtection="1">
      <protection locked="0"/>
    </xf>
    <xf numFmtId="0" fontId="14" fillId="9" borderId="42" xfId="0" applyFont="1" applyFill="1" applyBorder="1" applyProtection="1">
      <protection locked="0"/>
    </xf>
    <xf numFmtId="0" fontId="14" fillId="9" borderId="0" xfId="0" applyFont="1" applyFill="1" applyProtection="1"/>
    <xf numFmtId="0" fontId="14" fillId="0" borderId="0" xfId="0" applyFont="1" applyProtection="1"/>
    <xf numFmtId="0" fontId="14" fillId="0" borderId="42" xfId="0" applyFont="1" applyBorder="1" applyAlignment="1" applyProtection="1">
      <alignment horizontal="center" vertical="center"/>
    </xf>
    <xf numFmtId="0" fontId="14" fillId="9" borderId="0" xfId="0" applyFont="1" applyFill="1" applyBorder="1" applyProtection="1"/>
    <xf numFmtId="0" fontId="47"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center"/>
    </xf>
    <xf numFmtId="0" fontId="20" fillId="0" borderId="1" xfId="0" applyFont="1" applyBorder="1" applyAlignment="1" applyProtection="1">
      <alignment horizontal="center" vertical="center"/>
    </xf>
    <xf numFmtId="0" fontId="33" fillId="14" borderId="0" xfId="0" applyFont="1" applyFill="1"/>
    <xf numFmtId="0" fontId="49" fillId="9" borderId="1" xfId="0" applyFont="1" applyFill="1" applyBorder="1" applyAlignment="1" applyProtection="1">
      <alignment horizontal="center" vertical="center"/>
    </xf>
    <xf numFmtId="0" fontId="24" fillId="9" borderId="0" xfId="0" applyFont="1" applyFill="1" applyAlignment="1">
      <alignment horizontal="center" vertical="center"/>
    </xf>
    <xf numFmtId="0" fontId="35" fillId="13" borderId="40" xfId="0" applyFont="1" applyFill="1" applyBorder="1" applyAlignment="1" applyProtection="1">
      <alignment horizontal="center" vertical="center"/>
    </xf>
    <xf numFmtId="0" fontId="12" fillId="9" borderId="0" xfId="0" applyFont="1" applyFill="1" applyBorder="1" applyAlignment="1" applyProtection="1">
      <alignment horizontal="center" vertical="center"/>
      <protection locked="0"/>
    </xf>
    <xf numFmtId="0" fontId="43" fillId="9" borderId="0" xfId="0" applyFont="1" applyFill="1" applyBorder="1" applyAlignment="1">
      <alignment horizontal="left" vertical="center" wrapText="1"/>
    </xf>
    <xf numFmtId="0" fontId="43" fillId="9" borderId="49" xfId="0" applyFont="1" applyFill="1" applyBorder="1" applyAlignment="1">
      <alignment horizontal="center" vertical="center" wrapText="1"/>
    </xf>
    <xf numFmtId="0" fontId="46" fillId="8" borderId="46" xfId="0" applyFont="1" applyFill="1" applyBorder="1" applyAlignment="1" applyProtection="1">
      <alignment horizontal="center" vertical="center" wrapText="1"/>
    </xf>
    <xf numFmtId="0" fontId="49" fillId="9" borderId="1" xfId="0" applyFont="1" applyFill="1" applyBorder="1" applyAlignment="1" applyProtection="1">
      <alignment horizontal="center" vertical="center"/>
    </xf>
    <xf numFmtId="0" fontId="43" fillId="14" borderId="0" xfId="0" applyFont="1" applyFill="1"/>
    <xf numFmtId="0" fontId="45" fillId="9" borderId="0" xfId="0" applyFont="1" applyFill="1" applyBorder="1" applyAlignment="1">
      <alignment horizontal="center" vertical="center" wrapText="1"/>
    </xf>
    <xf numFmtId="0" fontId="42" fillId="9" borderId="0" xfId="0" applyFont="1" applyFill="1" applyBorder="1" applyAlignment="1">
      <alignment horizontal="center" vertical="center"/>
    </xf>
    <xf numFmtId="0" fontId="4" fillId="9" borderId="0" xfId="0" applyFont="1" applyFill="1" applyProtection="1">
      <protection locked="0"/>
    </xf>
    <xf numFmtId="0" fontId="27" fillId="9" borderId="0" xfId="0" applyFont="1" applyFill="1" applyProtection="1">
      <protection locked="0"/>
    </xf>
    <xf numFmtId="2" fontId="4" fillId="9" borderId="0" xfId="0" applyNumberFormat="1" applyFont="1" applyFill="1" applyProtection="1">
      <protection locked="0"/>
    </xf>
    <xf numFmtId="9" fontId="30" fillId="0" borderId="32" xfId="1" applyFont="1" applyBorder="1" applyAlignment="1" applyProtection="1">
      <alignment horizontal="center" vertical="center" wrapText="1"/>
      <protection locked="0"/>
    </xf>
    <xf numFmtId="0" fontId="46" fillId="8" borderId="46" xfId="0" applyFont="1" applyFill="1" applyBorder="1" applyAlignment="1" applyProtection="1">
      <alignment horizontal="center" vertical="center"/>
    </xf>
    <xf numFmtId="0" fontId="26" fillId="4" borderId="44" xfId="0" applyFont="1" applyFill="1" applyBorder="1" applyAlignment="1" applyProtection="1">
      <alignment horizontal="center" vertical="center"/>
      <protection locked="0"/>
    </xf>
    <xf numFmtId="0" fontId="29" fillId="4" borderId="44" xfId="0" applyFont="1" applyFill="1" applyBorder="1" applyAlignment="1" applyProtection="1">
      <alignment horizontal="center" vertical="center"/>
      <protection locked="0"/>
    </xf>
    <xf numFmtId="9" fontId="29" fillId="4" borderId="40" xfId="0" applyNumberFormat="1" applyFont="1" applyFill="1" applyBorder="1" applyAlignment="1" applyProtection="1">
      <alignment vertical="center"/>
      <protection locked="0"/>
    </xf>
    <xf numFmtId="0" fontId="29" fillId="0" borderId="38" xfId="0" applyNumberFormat="1" applyFont="1" applyBorder="1" applyAlignment="1" applyProtection="1">
      <alignment vertical="center"/>
      <protection locked="0"/>
    </xf>
    <xf numFmtId="0" fontId="26" fillId="9" borderId="48" xfId="0" applyFont="1" applyFill="1" applyBorder="1" applyAlignment="1" applyProtection="1">
      <alignment horizontal="left" vertical="center" wrapText="1"/>
      <protection locked="0"/>
    </xf>
    <xf numFmtId="0" fontId="26" fillId="9" borderId="0" xfId="0" applyFont="1" applyFill="1" applyBorder="1" applyAlignment="1" applyProtection="1">
      <alignment horizontal="left" vertical="center" wrapText="1"/>
      <protection locked="0"/>
    </xf>
    <xf numFmtId="0" fontId="26" fillId="9" borderId="49" xfId="0" applyFont="1" applyFill="1" applyBorder="1" applyAlignment="1" applyProtection="1">
      <alignment horizontal="left" vertical="center" wrapText="1"/>
      <protection locked="0"/>
    </xf>
    <xf numFmtId="0" fontId="0" fillId="9" borderId="0" xfId="0" applyFill="1"/>
    <xf numFmtId="0" fontId="25" fillId="9" borderId="0" xfId="0" applyFont="1" applyFill="1" applyProtection="1"/>
    <xf numFmtId="0" fontId="26" fillId="9" borderId="48" xfId="0" applyFont="1" applyFill="1" applyBorder="1" applyAlignment="1" applyProtection="1">
      <alignment vertical="center" wrapText="1"/>
      <protection locked="0"/>
    </xf>
    <xf numFmtId="0" fontId="26" fillId="9" borderId="49" xfId="0" applyFont="1" applyFill="1" applyBorder="1" applyAlignment="1" applyProtection="1">
      <alignment vertical="center" wrapText="1"/>
      <protection locked="0"/>
    </xf>
    <xf numFmtId="0" fontId="14" fillId="4" borderId="1" xfId="0" applyFont="1" applyFill="1" applyBorder="1" applyAlignment="1" applyProtection="1">
      <alignment vertical="center"/>
    </xf>
    <xf numFmtId="0" fontId="14" fillId="0" borderId="34" xfId="0" applyFont="1" applyBorder="1" applyAlignment="1" applyProtection="1">
      <alignment vertical="center"/>
    </xf>
    <xf numFmtId="0" fontId="14" fillId="0" borderId="45" xfId="0" applyFont="1" applyBorder="1" applyAlignment="1" applyProtection="1">
      <alignment horizontal="center" vertical="center"/>
    </xf>
    <xf numFmtId="0" fontId="25" fillId="9" borderId="0" xfId="0" applyFont="1" applyFill="1" applyAlignment="1" applyProtection="1">
      <alignment vertical="center"/>
    </xf>
    <xf numFmtId="0" fontId="14" fillId="0" borderId="48" xfId="0" applyFont="1" applyBorder="1" applyAlignment="1" applyProtection="1">
      <alignment vertical="center"/>
    </xf>
    <xf numFmtId="0" fontId="14" fillId="0" borderId="49" xfId="0" applyFont="1" applyBorder="1" applyAlignment="1" applyProtection="1">
      <alignment horizontal="center" vertical="center"/>
    </xf>
    <xf numFmtId="0" fontId="14" fillId="0" borderId="44" xfId="0" applyFont="1" applyBorder="1" applyAlignment="1" applyProtection="1">
      <alignment vertical="center"/>
    </xf>
    <xf numFmtId="9" fontId="30" fillId="0" borderId="32" xfId="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17" fillId="0" borderId="1" xfId="0" applyFont="1" applyBorder="1" applyAlignment="1" applyProtection="1">
      <alignment horizontal="justify" vertical="center" wrapText="1"/>
    </xf>
    <xf numFmtId="0" fontId="17" fillId="9" borderId="1" xfId="0" applyFont="1" applyFill="1" applyBorder="1" applyAlignment="1" applyProtection="1">
      <alignment horizontal="justify" vertical="center" wrapText="1"/>
    </xf>
    <xf numFmtId="0" fontId="4" fillId="9" borderId="0" xfId="0" applyFont="1" applyFill="1" applyAlignment="1" applyProtection="1">
      <alignment horizontal="justify" vertical="center"/>
    </xf>
    <xf numFmtId="0" fontId="14" fillId="0" borderId="0" xfId="0" applyFont="1" applyAlignment="1" applyProtection="1">
      <alignment horizontal="justify" vertical="center"/>
    </xf>
    <xf numFmtId="0" fontId="47" fillId="9" borderId="0" xfId="0" applyFont="1" applyFill="1" applyBorder="1" applyAlignment="1" applyProtection="1">
      <alignment horizontal="justify" vertical="center" wrapText="1"/>
    </xf>
    <xf numFmtId="0" fontId="14" fillId="9" borderId="0" xfId="0" applyFont="1" applyFill="1" applyAlignment="1" applyProtection="1">
      <alignment horizontal="justify" vertical="center"/>
    </xf>
    <xf numFmtId="0" fontId="23" fillId="9" borderId="0" xfId="0" applyFont="1" applyFill="1" applyBorder="1" applyAlignment="1" applyProtection="1">
      <alignment horizontal="justify" vertical="center" wrapText="1"/>
    </xf>
    <xf numFmtId="0" fontId="49" fillId="9" borderId="1" xfId="0" applyFont="1" applyFill="1" applyBorder="1" applyAlignment="1" applyProtection="1">
      <alignment horizontal="justify" vertical="center"/>
    </xf>
    <xf numFmtId="0" fontId="4" fillId="0" borderId="0" xfId="0" applyFont="1" applyAlignment="1" applyProtection="1">
      <alignment horizontal="justify" vertical="center"/>
    </xf>
    <xf numFmtId="0" fontId="36" fillId="9" borderId="0" xfId="0" applyFont="1" applyFill="1" applyProtection="1"/>
    <xf numFmtId="0" fontId="36" fillId="0" borderId="0" xfId="0" applyFont="1" applyProtection="1"/>
    <xf numFmtId="0" fontId="36" fillId="9" borderId="48" xfId="0" applyFont="1" applyFill="1" applyBorder="1" applyProtection="1"/>
    <xf numFmtId="0" fontId="36" fillId="9" borderId="0" xfId="0" applyFont="1" applyFill="1" applyBorder="1" applyAlignment="1" applyProtection="1">
      <alignment horizontal="right"/>
    </xf>
    <xf numFmtId="0" fontId="36" fillId="9" borderId="49" xfId="0" applyFont="1" applyFill="1" applyBorder="1" applyProtection="1"/>
    <xf numFmtId="0" fontId="36" fillId="9" borderId="0" xfId="0" applyFont="1" applyFill="1" applyBorder="1" applyAlignment="1" applyProtection="1">
      <alignment horizontal="center"/>
    </xf>
    <xf numFmtId="0" fontId="36" fillId="9" borderId="0" xfId="0" applyFont="1" applyFill="1" applyBorder="1" applyProtection="1"/>
    <xf numFmtId="9" fontId="36" fillId="9" borderId="1" xfId="0" applyNumberFormat="1" applyFont="1" applyFill="1" applyBorder="1" applyProtection="1"/>
    <xf numFmtId="9" fontId="36" fillId="9" borderId="1" xfId="0" applyNumberFormat="1" applyFont="1" applyFill="1" applyBorder="1" applyAlignment="1" applyProtection="1">
      <alignment horizontal="center"/>
    </xf>
    <xf numFmtId="0" fontId="36" fillId="9" borderId="1" xfId="0" applyFont="1" applyFill="1" applyBorder="1" applyProtection="1"/>
    <xf numFmtId="165" fontId="36" fillId="8" borderId="1" xfId="0" applyNumberFormat="1" applyFont="1" applyFill="1" applyBorder="1" applyAlignment="1" applyProtection="1">
      <alignment horizontal="center"/>
    </xf>
    <xf numFmtId="0" fontId="36" fillId="9" borderId="32" xfId="0" applyFont="1" applyFill="1" applyBorder="1" applyProtection="1"/>
    <xf numFmtId="9" fontId="36" fillId="9" borderId="32" xfId="0" applyNumberFormat="1" applyFont="1" applyFill="1" applyBorder="1" applyAlignment="1" applyProtection="1">
      <alignment horizontal="center"/>
    </xf>
    <xf numFmtId="0" fontId="36" fillId="9" borderId="32" xfId="0" applyFont="1" applyFill="1" applyBorder="1" applyAlignment="1" applyProtection="1">
      <alignment horizontal="center" vertical="center"/>
    </xf>
    <xf numFmtId="9" fontId="36" fillId="8" borderId="1" xfId="1" applyFont="1" applyFill="1" applyBorder="1" applyAlignment="1" applyProtection="1">
      <alignment horizontal="center" vertical="center"/>
    </xf>
    <xf numFmtId="0" fontId="26" fillId="9" borderId="0" xfId="0" applyFont="1" applyFill="1" applyBorder="1" applyAlignment="1" applyProtection="1">
      <alignment vertical="center"/>
    </xf>
    <xf numFmtId="0" fontId="26" fillId="9" borderId="49" xfId="0" applyFont="1" applyFill="1" applyBorder="1" applyAlignment="1" applyProtection="1">
      <alignment vertical="center"/>
    </xf>
    <xf numFmtId="0" fontId="24" fillId="13" borderId="17" xfId="0" applyFont="1" applyFill="1" applyBorder="1" applyAlignment="1" applyProtection="1">
      <alignment horizontal="center" vertical="center"/>
    </xf>
    <xf numFmtId="9" fontId="26" fillId="8" borderId="19" xfId="1" applyFont="1" applyFill="1" applyBorder="1" applyAlignment="1" applyProtection="1">
      <alignment horizontal="center" vertical="center"/>
    </xf>
    <xf numFmtId="0" fontId="37" fillId="9" borderId="0" xfId="0" applyFont="1" applyFill="1" applyBorder="1" applyAlignment="1" applyProtection="1">
      <alignment horizontal="center"/>
    </xf>
    <xf numFmtId="0" fontId="26" fillId="9" borderId="0" xfId="0" applyFont="1" applyFill="1" applyBorder="1" applyAlignment="1" applyProtection="1">
      <alignment horizontal="right" vertical="center"/>
    </xf>
    <xf numFmtId="0" fontId="36" fillId="9" borderId="26" xfId="0" applyFont="1" applyFill="1" applyBorder="1" applyProtection="1"/>
    <xf numFmtId="0" fontId="36" fillId="9" borderId="44" xfId="0" applyFont="1" applyFill="1" applyBorder="1" applyProtection="1"/>
    <xf numFmtId="0" fontId="36" fillId="9" borderId="40" xfId="0" applyFont="1" applyFill="1" applyBorder="1" applyProtection="1"/>
    <xf numFmtId="0" fontId="36" fillId="9" borderId="42" xfId="0" applyFont="1" applyFill="1" applyBorder="1" applyProtection="1"/>
    <xf numFmtId="0" fontId="58" fillId="0" borderId="59" xfId="0" applyFont="1" applyFill="1" applyBorder="1" applyAlignment="1" applyProtection="1">
      <alignment horizontal="left" vertical="center"/>
    </xf>
    <xf numFmtId="0" fontId="58" fillId="0" borderId="59" xfId="0" applyFont="1" applyFill="1" applyBorder="1" applyAlignment="1" applyProtection="1">
      <alignment vertical="center"/>
    </xf>
    <xf numFmtId="0" fontId="58" fillId="0" borderId="59" xfId="0" applyFont="1" applyBorder="1" applyAlignment="1" applyProtection="1">
      <alignment horizontal="left" vertical="center"/>
    </xf>
    <xf numFmtId="0" fontId="58" fillId="0" borderId="59" xfId="0" applyFont="1" applyBorder="1" applyAlignment="1" applyProtection="1">
      <alignment vertical="center"/>
    </xf>
    <xf numFmtId="0" fontId="59" fillId="0" borderId="59" xfId="0" applyFont="1" applyBorder="1" applyAlignment="1" applyProtection="1">
      <alignment vertical="center" wrapText="1"/>
    </xf>
    <xf numFmtId="0" fontId="14" fillId="4" borderId="1" xfId="0" applyFont="1" applyFill="1" applyBorder="1" applyAlignment="1" applyProtection="1">
      <alignment horizontal="center" vertical="center" wrapText="1"/>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2" fillId="9" borderId="34" xfId="0" applyFont="1" applyFill="1" applyBorder="1" applyAlignment="1">
      <alignment horizontal="left" vertical="center" wrapText="1"/>
    </xf>
    <xf numFmtId="0" fontId="42" fillId="9" borderId="43"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42" fillId="9" borderId="44" xfId="0" applyFont="1" applyFill="1" applyBorder="1" applyAlignment="1">
      <alignment horizontal="left" vertical="center" wrapText="1"/>
    </xf>
    <xf numFmtId="0" fontId="42" fillId="9" borderId="40" xfId="0" applyFont="1" applyFill="1" applyBorder="1" applyAlignment="1">
      <alignment horizontal="left" vertical="center" wrapText="1"/>
    </xf>
    <xf numFmtId="0" fontId="42" fillId="9" borderId="42" xfId="0" applyFont="1" applyFill="1" applyBorder="1" applyAlignment="1">
      <alignment horizontal="left" vertical="center" wrapText="1"/>
    </xf>
    <xf numFmtId="0" fontId="45" fillId="9" borderId="46" xfId="0" applyFont="1" applyFill="1" applyBorder="1" applyAlignment="1">
      <alignment horizontal="center" vertical="center" wrapText="1"/>
    </xf>
    <xf numFmtId="0" fontId="45" fillId="9" borderId="51" xfId="0" applyFont="1" applyFill="1" applyBorder="1" applyAlignment="1">
      <alignment horizontal="center" vertical="center" wrapText="1"/>
    </xf>
    <xf numFmtId="0" fontId="45" fillId="9" borderId="47" xfId="0" applyFont="1" applyFill="1" applyBorder="1" applyAlignment="1">
      <alignment horizontal="center" vertical="center" wrapText="1"/>
    </xf>
    <xf numFmtId="0" fontId="42" fillId="9" borderId="48" xfId="0"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49" xfId="0" applyFont="1" applyFill="1" applyBorder="1" applyAlignment="1">
      <alignment horizontal="left" vertical="center" wrapText="1"/>
    </xf>
    <xf numFmtId="0" fontId="11" fillId="9" borderId="34" xfId="0" applyFont="1" applyFill="1" applyBorder="1" applyAlignment="1">
      <alignment horizontal="center" vertical="center" wrapText="1"/>
    </xf>
    <xf numFmtId="0" fontId="11" fillId="9" borderId="48" xfId="0" applyFont="1" applyFill="1" applyBorder="1" applyAlignment="1">
      <alignment horizontal="center" vertical="center" wrapText="1"/>
    </xf>
    <xf numFmtId="0" fontId="11" fillId="9" borderId="44" xfId="0" applyFont="1" applyFill="1" applyBorder="1" applyAlignment="1">
      <alignment horizontal="center" vertical="center" wrapText="1"/>
    </xf>
    <xf numFmtId="0" fontId="43" fillId="9" borderId="17" xfId="0" applyFont="1" applyFill="1" applyBorder="1" applyAlignment="1">
      <alignment horizontal="left" vertical="center" wrapText="1"/>
    </xf>
    <xf numFmtId="0" fontId="43" fillId="9" borderId="18" xfId="0" applyFont="1" applyFill="1" applyBorder="1" applyAlignment="1">
      <alignment horizontal="left" vertical="center" wrapText="1"/>
    </xf>
    <xf numFmtId="0" fontId="43" fillId="9" borderId="19" xfId="0" applyFont="1" applyFill="1" applyBorder="1" applyAlignment="1">
      <alignment horizontal="left" vertical="center" wrapText="1"/>
    </xf>
    <xf numFmtId="0" fontId="43" fillId="9" borderId="34" xfId="0" applyFont="1" applyFill="1" applyBorder="1" applyAlignment="1">
      <alignment horizontal="left" vertical="center" wrapText="1"/>
    </xf>
    <xf numFmtId="0" fontId="43" fillId="9" borderId="43"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3" fillId="9" borderId="48" xfId="0" applyFont="1" applyFill="1" applyBorder="1" applyAlignment="1">
      <alignment horizontal="left" vertical="center" wrapText="1"/>
    </xf>
    <xf numFmtId="0" fontId="43" fillId="9" borderId="0" xfId="0" applyFont="1" applyFill="1" applyBorder="1" applyAlignment="1">
      <alignment horizontal="left" vertical="center" wrapText="1"/>
    </xf>
    <xf numFmtId="0" fontId="43" fillId="9" borderId="49" xfId="0" applyFont="1" applyFill="1" applyBorder="1" applyAlignment="1">
      <alignment horizontal="left" vertical="center" wrapText="1"/>
    </xf>
    <xf numFmtId="0" fontId="43" fillId="9" borderId="44" xfId="0" applyFont="1" applyFill="1" applyBorder="1" applyAlignment="1">
      <alignment horizontal="left" vertical="center" wrapText="1"/>
    </xf>
    <xf numFmtId="0" fontId="43" fillId="9" borderId="40" xfId="0" applyFont="1" applyFill="1" applyBorder="1" applyAlignment="1">
      <alignment horizontal="left" vertical="center" wrapText="1"/>
    </xf>
    <xf numFmtId="0" fontId="43" fillId="9" borderId="42" xfId="0" applyFont="1" applyFill="1" applyBorder="1" applyAlignment="1">
      <alignment horizontal="left" vertical="center" wrapText="1"/>
    </xf>
    <xf numFmtId="0" fontId="24" fillId="13" borderId="0" xfId="0" applyFont="1" applyFill="1" applyAlignment="1">
      <alignment horizontal="center" vertical="center"/>
    </xf>
    <xf numFmtId="0" fontId="43" fillId="9" borderId="34" xfId="0" applyFont="1" applyFill="1" applyBorder="1" applyAlignment="1">
      <alignment horizontal="center" vertical="center" wrapText="1"/>
    </xf>
    <xf numFmtId="0" fontId="43" fillId="9" borderId="43" xfId="0" applyFont="1" applyFill="1" applyBorder="1" applyAlignment="1">
      <alignment horizontal="center" vertical="center" wrapText="1"/>
    </xf>
    <xf numFmtId="0" fontId="43" fillId="9" borderId="45" xfId="0" applyFont="1" applyFill="1" applyBorder="1" applyAlignment="1">
      <alignment horizontal="center" vertical="center" wrapText="1"/>
    </xf>
    <xf numFmtId="0" fontId="43" fillId="9" borderId="48" xfId="0" applyFont="1" applyFill="1" applyBorder="1" applyAlignment="1">
      <alignment horizontal="center" vertical="center" wrapText="1"/>
    </xf>
    <xf numFmtId="0" fontId="43" fillId="9" borderId="0" xfId="0" applyFont="1" applyFill="1" applyBorder="1" applyAlignment="1">
      <alignment horizontal="center" vertical="center" wrapText="1"/>
    </xf>
    <xf numFmtId="0" fontId="43" fillId="9" borderId="49" xfId="0" applyFont="1" applyFill="1" applyBorder="1" applyAlignment="1">
      <alignment horizontal="center" vertical="center" wrapText="1"/>
    </xf>
    <xf numFmtId="0" fontId="11" fillId="9" borderId="46" xfId="0" applyFont="1" applyFill="1" applyBorder="1" applyAlignment="1">
      <alignment horizontal="center" vertical="center" wrapText="1"/>
    </xf>
    <xf numFmtId="0" fontId="11" fillId="9" borderId="51" xfId="0" applyFont="1" applyFill="1" applyBorder="1" applyAlignment="1">
      <alignment horizontal="center" vertical="center" wrapText="1"/>
    </xf>
    <xf numFmtId="0" fontId="11" fillId="9" borderId="47" xfId="0" applyFont="1" applyFill="1" applyBorder="1" applyAlignment="1">
      <alignment horizontal="center" vertical="center" wrapText="1"/>
    </xf>
    <xf numFmtId="0" fontId="53" fillId="9" borderId="0" xfId="0" applyFont="1" applyFill="1" applyAlignment="1">
      <alignment horizontal="center" vertical="center" wrapText="1"/>
    </xf>
    <xf numFmtId="0" fontId="40" fillId="9" borderId="0" xfId="0" applyFont="1" applyFill="1" applyAlignment="1">
      <alignment horizontal="center" vertical="center" wrapText="1"/>
    </xf>
    <xf numFmtId="0" fontId="41" fillId="9" borderId="0" xfId="0" applyFont="1" applyFill="1" applyAlignment="1">
      <alignment horizontal="center"/>
    </xf>
    <xf numFmtId="0" fontId="43" fillId="9" borderId="44" xfId="0" applyFont="1" applyFill="1" applyBorder="1" applyAlignment="1">
      <alignment horizontal="center" vertical="center" wrapText="1"/>
    </xf>
    <xf numFmtId="0" fontId="43" fillId="9" borderId="40" xfId="0" applyFont="1" applyFill="1" applyBorder="1" applyAlignment="1">
      <alignment horizontal="center" vertical="center" wrapText="1"/>
    </xf>
    <xf numFmtId="0" fontId="43" fillId="9" borderId="42" xfId="0" applyFont="1" applyFill="1" applyBorder="1" applyAlignment="1">
      <alignment horizontal="center" vertical="center" wrapText="1"/>
    </xf>
    <xf numFmtId="0" fontId="11" fillId="9" borderId="46" xfId="0" applyFont="1" applyFill="1" applyBorder="1" applyAlignment="1">
      <alignment horizontal="center" vertical="center"/>
    </xf>
    <xf numFmtId="0" fontId="11" fillId="9" borderId="51" xfId="0" applyFont="1" applyFill="1" applyBorder="1" applyAlignment="1">
      <alignment horizontal="center" vertical="center"/>
    </xf>
    <xf numFmtId="0" fontId="11" fillId="9" borderId="47" xfId="0" applyFont="1" applyFill="1" applyBorder="1" applyAlignment="1">
      <alignment horizontal="center" vertical="center"/>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42" fillId="9" borderId="46" xfId="0" applyFont="1" applyFill="1" applyBorder="1" applyAlignment="1">
      <alignment horizontal="center" vertical="center"/>
    </xf>
    <xf numFmtId="0" fontId="42" fillId="9" borderId="47" xfId="0" applyFont="1" applyFill="1" applyBorder="1" applyAlignment="1">
      <alignment horizontal="center" vertical="center"/>
    </xf>
    <xf numFmtId="0" fontId="30" fillId="0" borderId="53" xfId="0" applyFont="1" applyBorder="1" applyAlignment="1" applyProtection="1">
      <alignment horizontal="center" vertical="center" wrapText="1"/>
      <protection locked="0"/>
    </xf>
    <xf numFmtId="0" fontId="30" fillId="0" borderId="54" xfId="0" applyFont="1" applyBorder="1" applyAlignment="1" applyProtection="1">
      <alignment horizontal="center" vertical="center" wrapText="1"/>
      <protection locked="0"/>
    </xf>
    <xf numFmtId="0" fontId="30" fillId="0" borderId="55" xfId="0" applyFont="1" applyBorder="1" applyAlignment="1" applyProtection="1">
      <alignment horizontal="center" vertical="center" wrapText="1"/>
      <protection locked="0"/>
    </xf>
    <xf numFmtId="9" fontId="30" fillId="0" borderId="46" xfId="0" applyNumberFormat="1" applyFont="1" applyBorder="1" applyAlignment="1" applyProtection="1">
      <alignment horizontal="center" vertical="center" wrapText="1"/>
      <protection locked="0"/>
    </xf>
    <xf numFmtId="0" fontId="30" fillId="0" borderId="51" xfId="0" applyFont="1" applyBorder="1" applyAlignment="1" applyProtection="1">
      <alignment horizontal="center" vertical="center" wrapText="1"/>
      <protection locked="0"/>
    </xf>
    <xf numFmtId="0" fontId="30" fillId="0" borderId="47" xfId="0" applyFont="1" applyBorder="1" applyAlignment="1" applyProtection="1">
      <alignment horizontal="center" vertical="center" wrapText="1"/>
      <protection locked="0"/>
    </xf>
    <xf numFmtId="0" fontId="60" fillId="4" borderId="39" xfId="0" applyFont="1" applyFill="1" applyBorder="1" applyAlignment="1" applyProtection="1">
      <alignment horizontal="center" vertical="center"/>
      <protection locked="0"/>
    </xf>
    <xf numFmtId="0" fontId="60" fillId="4" borderId="25" xfId="0" applyFont="1" applyFill="1" applyBorder="1" applyAlignment="1" applyProtection="1">
      <alignment horizontal="center" vertical="center"/>
      <protection locked="0"/>
    </xf>
    <xf numFmtId="0" fontId="60" fillId="4" borderId="24" xfId="0" applyFont="1" applyFill="1" applyBorder="1" applyAlignment="1" applyProtection="1">
      <alignment horizontal="center" vertical="center"/>
      <protection locked="0"/>
    </xf>
    <xf numFmtId="0" fontId="12" fillId="9" borderId="13" xfId="0" applyFont="1" applyFill="1" applyBorder="1" applyAlignment="1" applyProtection="1">
      <alignment horizontal="center" vertical="center"/>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61" fillId="4" borderId="39" xfId="0" applyFont="1" applyFill="1" applyBorder="1" applyAlignment="1" applyProtection="1">
      <alignment horizontal="center" vertical="center"/>
      <protection locked="0"/>
    </xf>
    <xf numFmtId="0" fontId="61" fillId="4" borderId="25" xfId="0" applyFont="1" applyFill="1" applyBorder="1" applyAlignment="1" applyProtection="1">
      <alignment horizontal="center" vertical="center"/>
      <protection locked="0"/>
    </xf>
    <xf numFmtId="0" fontId="61" fillId="4" borderId="24" xfId="0" applyFont="1" applyFill="1" applyBorder="1" applyAlignment="1" applyProtection="1">
      <alignment horizontal="center" vertical="center"/>
      <protection locked="0"/>
    </xf>
    <xf numFmtId="0" fontId="51" fillId="9" borderId="56" xfId="0" applyFont="1" applyFill="1" applyBorder="1" applyAlignment="1" applyProtection="1">
      <alignment horizontal="center" vertical="center"/>
      <protection locked="0"/>
    </xf>
    <xf numFmtId="0" fontId="51" fillId="9" borderId="50" xfId="0" applyFont="1" applyFill="1" applyBorder="1" applyAlignment="1" applyProtection="1">
      <alignment horizontal="center" vertical="center"/>
      <protection locked="0"/>
    </xf>
    <xf numFmtId="0" fontId="51" fillId="9" borderId="33" xfId="0" applyFont="1" applyFill="1" applyBorder="1" applyAlignment="1" applyProtection="1">
      <alignment horizontal="center" vertical="center"/>
      <protection locked="0"/>
    </xf>
    <xf numFmtId="9" fontId="31" fillId="0" borderId="46" xfId="1" applyFont="1" applyFill="1" applyBorder="1" applyAlignment="1" applyProtection="1">
      <alignment horizontal="center" vertical="center" wrapText="1"/>
    </xf>
    <xf numFmtId="9" fontId="31" fillId="0" borderId="51" xfId="1" applyFont="1" applyFill="1" applyBorder="1" applyAlignment="1" applyProtection="1">
      <alignment horizontal="center" vertical="center" wrapText="1"/>
    </xf>
    <xf numFmtId="9" fontId="31" fillId="0" borderId="47" xfId="1" applyFont="1" applyFill="1" applyBorder="1" applyAlignment="1" applyProtection="1">
      <alignment horizontal="center" vertical="center" wrapText="1"/>
    </xf>
    <xf numFmtId="9" fontId="30" fillId="0" borderId="46" xfId="1" applyNumberFormat="1" applyFont="1" applyBorder="1" applyAlignment="1" applyProtection="1">
      <alignment horizontal="center" vertical="center" wrapText="1"/>
    </xf>
    <xf numFmtId="9" fontId="30" fillId="0" borderId="51" xfId="1" applyNumberFormat="1" applyFont="1" applyBorder="1" applyAlignment="1" applyProtection="1">
      <alignment horizontal="center" vertical="center" wrapText="1"/>
    </xf>
    <xf numFmtId="9" fontId="30" fillId="0" borderId="47" xfId="1" applyNumberFormat="1" applyFont="1" applyBorder="1" applyAlignment="1" applyProtection="1">
      <alignment horizontal="center" vertical="center" wrapText="1"/>
    </xf>
    <xf numFmtId="0" fontId="30" fillId="0" borderId="46" xfId="0" applyFont="1" applyBorder="1" applyAlignment="1" applyProtection="1">
      <alignment horizontal="center" vertical="center" wrapText="1"/>
      <protection locked="0"/>
    </xf>
    <xf numFmtId="9" fontId="30" fillId="0" borderId="53" xfId="0" applyNumberFormat="1" applyFont="1" applyBorder="1" applyAlignment="1" applyProtection="1">
      <alignment horizontal="center" vertical="center" wrapText="1"/>
      <protection locked="0"/>
    </xf>
    <xf numFmtId="0" fontId="26" fillId="8" borderId="46" xfId="0" applyFont="1" applyFill="1" applyBorder="1" applyAlignment="1" applyProtection="1">
      <alignment horizontal="center" vertical="center" wrapText="1"/>
      <protection locked="0"/>
    </xf>
    <xf numFmtId="0" fontId="26" fillId="8" borderId="51" xfId="0" applyFont="1" applyFill="1" applyBorder="1" applyAlignment="1" applyProtection="1">
      <alignment horizontal="center" vertical="center" wrapText="1"/>
      <protection locked="0"/>
    </xf>
    <xf numFmtId="0" fontId="26" fillId="8" borderId="47"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center" vertical="center" wrapText="1"/>
      <protection locked="0"/>
    </xf>
    <xf numFmtId="0" fontId="30" fillId="0" borderId="47"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justify" vertical="center" wrapText="1"/>
      <protection locked="0"/>
    </xf>
    <xf numFmtId="0" fontId="30" fillId="0" borderId="47" xfId="0" applyFont="1" applyFill="1" applyBorder="1" applyAlignment="1" applyProtection="1">
      <alignment horizontal="justify" vertical="center" wrapText="1"/>
      <protection locked="0"/>
    </xf>
    <xf numFmtId="14" fontId="30" fillId="0" borderId="46" xfId="0" applyNumberFormat="1" applyFont="1" applyBorder="1" applyAlignment="1" applyProtection="1">
      <alignment horizontal="center" vertical="center" wrapText="1"/>
      <protection locked="0"/>
    </xf>
    <xf numFmtId="9" fontId="30" fillId="0" borderId="51" xfId="0" applyNumberFormat="1" applyFont="1" applyBorder="1" applyAlignment="1" applyProtection="1">
      <alignment horizontal="center" vertical="center" wrapText="1"/>
      <protection locked="0"/>
    </xf>
    <xf numFmtId="9" fontId="30" fillId="0" borderId="47" xfId="0" applyNumberFormat="1" applyFont="1" applyBorder="1" applyAlignment="1" applyProtection="1">
      <alignment horizontal="center" vertical="center" wrapText="1"/>
      <protection locked="0"/>
    </xf>
    <xf numFmtId="9" fontId="30" fillId="0" borderId="46" xfId="1" applyFont="1" applyBorder="1" applyAlignment="1" applyProtection="1">
      <alignment horizontal="center" vertical="center" wrapText="1"/>
      <protection locked="0"/>
    </xf>
    <xf numFmtId="9" fontId="30" fillId="0" borderId="51" xfId="1" applyFont="1" applyBorder="1" applyAlignment="1" applyProtection="1">
      <alignment horizontal="center" vertical="center" wrapText="1"/>
      <protection locked="0"/>
    </xf>
    <xf numFmtId="9" fontId="30" fillId="0" borderId="47" xfId="1" applyFont="1" applyBorder="1" applyAlignment="1" applyProtection="1">
      <alignment horizontal="center" vertical="center" wrapText="1"/>
      <protection locked="0"/>
    </xf>
    <xf numFmtId="9" fontId="30" fillId="0" borderId="53" xfId="1" applyFont="1" applyBorder="1" applyAlignment="1" applyProtection="1">
      <alignment horizontal="center" vertical="center" wrapText="1"/>
      <protection locked="0"/>
    </xf>
    <xf numFmtId="9" fontId="30" fillId="0" borderId="54" xfId="1" applyFont="1" applyBorder="1" applyAlignment="1" applyProtection="1">
      <alignment horizontal="center" vertical="center" wrapText="1"/>
      <protection locked="0"/>
    </xf>
    <xf numFmtId="9" fontId="30" fillId="0" borderId="55" xfId="1" applyFont="1" applyBorder="1" applyAlignment="1" applyProtection="1">
      <alignment horizontal="center" vertical="center" wrapText="1"/>
      <protection locked="0"/>
    </xf>
    <xf numFmtId="0" fontId="30" fillId="0" borderId="46" xfId="0" applyFont="1" applyBorder="1" applyAlignment="1" applyProtection="1">
      <alignment horizontal="justify" vertical="center" wrapText="1"/>
      <protection locked="0"/>
    </xf>
    <xf numFmtId="0" fontId="30" fillId="0" borderId="51" xfId="0" applyFont="1" applyBorder="1" applyAlignment="1" applyProtection="1">
      <alignment horizontal="justify" vertical="center" wrapText="1"/>
      <protection locked="0"/>
    </xf>
    <xf numFmtId="0" fontId="30" fillId="0" borderId="47" xfId="0" applyFont="1" applyBorder="1" applyAlignment="1" applyProtection="1">
      <alignment horizontal="justify" vertical="center" wrapText="1"/>
      <protection locked="0"/>
    </xf>
    <xf numFmtId="9" fontId="30" fillId="0" borderId="26" xfId="1" applyFont="1" applyBorder="1" applyAlignment="1" applyProtection="1">
      <alignment horizontal="center" vertical="center" wrapText="1"/>
      <protection locked="0"/>
    </xf>
    <xf numFmtId="9" fontId="30" fillId="0" borderId="32" xfId="1" applyFont="1" applyBorder="1" applyAlignment="1" applyProtection="1">
      <alignment horizontal="center" vertical="center" wrapText="1"/>
      <protection locked="0"/>
    </xf>
    <xf numFmtId="0" fontId="29" fillId="0" borderId="46" xfId="0" applyFont="1" applyFill="1" applyBorder="1" applyAlignment="1" applyProtection="1">
      <alignment horizontal="justify" vertical="center" wrapText="1"/>
      <protection locked="0"/>
    </xf>
    <xf numFmtId="0" fontId="29" fillId="0" borderId="51" xfId="0" applyFont="1" applyFill="1" applyBorder="1" applyAlignment="1" applyProtection="1">
      <alignment horizontal="justify" vertical="center" wrapText="1"/>
      <protection locked="0"/>
    </xf>
    <xf numFmtId="0" fontId="29" fillId="0" borderId="47" xfId="0" applyFont="1" applyFill="1" applyBorder="1" applyAlignment="1" applyProtection="1">
      <alignment horizontal="justify" vertical="center" wrapText="1"/>
      <protection locked="0"/>
    </xf>
    <xf numFmtId="0" fontId="29" fillId="0" borderId="46" xfId="0" applyFont="1" applyFill="1" applyBorder="1" applyAlignment="1" applyProtection="1">
      <alignment horizontal="center" vertical="center" wrapText="1"/>
      <protection locked="0"/>
    </xf>
    <xf numFmtId="0" fontId="29" fillId="0" borderId="51" xfId="0" applyFont="1" applyFill="1" applyBorder="1" applyAlignment="1" applyProtection="1">
      <alignment horizontal="center" vertical="center" wrapText="1"/>
      <protection locked="0"/>
    </xf>
    <xf numFmtId="0" fontId="29" fillId="0" borderId="47" xfId="0" applyFont="1" applyFill="1" applyBorder="1" applyAlignment="1" applyProtection="1">
      <alignment horizontal="center" vertical="center" wrapText="1"/>
      <protection locked="0"/>
    </xf>
    <xf numFmtId="0" fontId="46" fillId="8" borderId="34" xfId="0" applyFont="1" applyFill="1" applyBorder="1" applyAlignment="1" applyProtection="1">
      <alignment horizontal="center" vertical="center" wrapText="1"/>
    </xf>
    <xf numFmtId="0" fontId="46" fillId="8" borderId="45" xfId="0" applyFont="1" applyFill="1" applyBorder="1" applyAlignment="1" applyProtection="1">
      <alignment horizontal="center" vertical="center" wrapText="1"/>
    </xf>
    <xf numFmtId="0" fontId="46" fillId="8" borderId="48" xfId="0" applyFont="1" applyFill="1" applyBorder="1" applyAlignment="1" applyProtection="1">
      <alignment horizontal="center" vertical="center" wrapText="1"/>
    </xf>
    <xf numFmtId="0" fontId="46" fillId="8" borderId="42" xfId="0" applyFont="1" applyFill="1" applyBorder="1" applyAlignment="1" applyProtection="1">
      <alignment horizontal="center" vertical="center" wrapText="1"/>
    </xf>
    <xf numFmtId="0" fontId="30" fillId="0" borderId="0" xfId="0" applyFont="1" applyBorder="1" applyAlignment="1" applyProtection="1">
      <alignment horizontal="center"/>
      <protection locked="0"/>
    </xf>
    <xf numFmtId="0" fontId="30" fillId="0" borderId="49" xfId="0" applyFont="1" applyBorder="1" applyAlignment="1" applyProtection="1">
      <alignment horizontal="center"/>
      <protection locked="0"/>
    </xf>
    <xf numFmtId="0" fontId="35" fillId="13" borderId="40" xfId="0" applyFont="1" applyFill="1" applyBorder="1" applyAlignment="1" applyProtection="1">
      <alignment horizontal="center" vertical="center"/>
    </xf>
    <xf numFmtId="0" fontId="35" fillId="13" borderId="42" xfId="0" applyFont="1" applyFill="1" applyBorder="1" applyAlignment="1" applyProtection="1">
      <alignment horizontal="center" vertical="center"/>
    </xf>
    <xf numFmtId="0" fontId="46" fillId="8" borderId="38" xfId="0" applyFont="1" applyFill="1" applyBorder="1" applyAlignment="1" applyProtection="1">
      <alignment horizontal="center" vertical="center" wrapText="1"/>
    </xf>
    <xf numFmtId="0" fontId="46" fillId="8" borderId="46" xfId="0" applyFont="1" applyFill="1" applyBorder="1" applyAlignment="1" applyProtection="1">
      <alignment horizontal="center" vertical="center" wrapText="1"/>
    </xf>
    <xf numFmtId="0" fontId="35" fillId="13" borderId="44" xfId="0" applyFont="1" applyFill="1" applyBorder="1" applyAlignment="1" applyProtection="1">
      <alignment horizontal="center" vertical="center"/>
    </xf>
    <xf numFmtId="0" fontId="12" fillId="13" borderId="40" xfId="0" applyFont="1" applyFill="1" applyBorder="1" applyAlignment="1" applyProtection="1">
      <alignment horizontal="center" vertical="center"/>
    </xf>
    <xf numFmtId="0" fontId="12" fillId="13" borderId="42" xfId="0" applyFont="1" applyFill="1" applyBorder="1" applyAlignment="1" applyProtection="1">
      <alignment horizontal="center" vertical="center"/>
    </xf>
    <xf numFmtId="2" fontId="46" fillId="8" borderId="38" xfId="0" applyNumberFormat="1" applyFont="1" applyFill="1" applyBorder="1" applyAlignment="1" applyProtection="1">
      <alignment horizontal="center" vertical="center" wrapText="1"/>
    </xf>
    <xf numFmtId="2" fontId="46" fillId="8" borderId="46" xfId="0" applyNumberFormat="1" applyFont="1" applyFill="1" applyBorder="1" applyAlignment="1" applyProtection="1">
      <alignment horizontal="center" vertical="center" wrapText="1"/>
    </xf>
    <xf numFmtId="0" fontId="16" fillId="12" borderId="17"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9" xfId="0" applyFont="1" applyFill="1" applyBorder="1" applyAlignment="1" applyProtection="1">
      <alignment horizontal="center" vertical="center"/>
    </xf>
    <xf numFmtId="0" fontId="26" fillId="8" borderId="38" xfId="0" applyFont="1" applyFill="1" applyBorder="1" applyAlignment="1" applyProtection="1">
      <alignment horizontal="center" vertical="center"/>
    </xf>
    <xf numFmtId="0" fontId="26" fillId="8" borderId="46" xfId="0" applyFont="1" applyFill="1" applyBorder="1" applyAlignment="1" applyProtection="1">
      <alignment horizontal="center" vertical="center"/>
    </xf>
    <xf numFmtId="0" fontId="46" fillId="8" borderId="51" xfId="0" applyFont="1" applyFill="1" applyBorder="1" applyAlignment="1" applyProtection="1">
      <alignment horizontal="center" vertical="center" wrapText="1"/>
    </xf>
    <xf numFmtId="0" fontId="46" fillId="8" borderId="17" xfId="0" applyFont="1" applyFill="1" applyBorder="1" applyAlignment="1" applyProtection="1">
      <alignment horizontal="center" vertical="center" wrapText="1"/>
    </xf>
    <xf numFmtId="0" fontId="46" fillId="8" borderId="18" xfId="0" applyFont="1" applyFill="1" applyBorder="1" applyAlignment="1" applyProtection="1">
      <alignment horizontal="center" vertical="center" wrapText="1"/>
    </xf>
    <xf numFmtId="0" fontId="46" fillId="8" borderId="19" xfId="0" applyFont="1" applyFill="1" applyBorder="1" applyAlignment="1" applyProtection="1">
      <alignment horizontal="center" vertical="center" wrapText="1"/>
    </xf>
    <xf numFmtId="0" fontId="50" fillId="9" borderId="39" xfId="0" applyFont="1" applyFill="1" applyBorder="1" applyAlignment="1" applyProtection="1">
      <alignment horizontal="left" vertical="center" wrapText="1"/>
      <protection locked="0"/>
    </xf>
    <xf numFmtId="0" fontId="50" fillId="9" borderId="25" xfId="0" applyFont="1" applyFill="1" applyBorder="1" applyAlignment="1" applyProtection="1">
      <alignment horizontal="left" vertical="center" wrapText="1"/>
      <protection locked="0"/>
    </xf>
    <xf numFmtId="0" fontId="50" fillId="9" borderId="52" xfId="0" applyFont="1" applyFill="1" applyBorder="1" applyAlignment="1" applyProtection="1">
      <alignment horizontal="left" vertical="center" wrapText="1"/>
      <protection locked="0"/>
    </xf>
    <xf numFmtId="9" fontId="30" fillId="0" borderId="57" xfId="1" applyFont="1" applyBorder="1" applyAlignment="1" applyProtection="1">
      <alignment horizontal="center" vertical="center" wrapText="1"/>
      <protection locked="0"/>
    </xf>
    <xf numFmtId="9" fontId="30" fillId="0" borderId="58" xfId="1" applyFont="1" applyBorder="1" applyAlignment="1" applyProtection="1">
      <alignment horizontal="center" vertical="center" wrapText="1"/>
      <protection locked="0"/>
    </xf>
    <xf numFmtId="0" fontId="26" fillId="9" borderId="48" xfId="0" applyFont="1" applyFill="1" applyBorder="1" applyAlignment="1" applyProtection="1">
      <alignment horizontal="left" vertical="center" wrapText="1"/>
      <protection locked="0"/>
    </xf>
    <xf numFmtId="0" fontId="26" fillId="9" borderId="0" xfId="0" applyFont="1" applyFill="1" applyBorder="1" applyAlignment="1" applyProtection="1">
      <alignment horizontal="left" vertical="center" wrapText="1"/>
      <protection locked="0"/>
    </xf>
    <xf numFmtId="0" fontId="26" fillId="9" borderId="49" xfId="0" applyFont="1" applyFill="1" applyBorder="1" applyAlignment="1" applyProtection="1">
      <alignment horizontal="left" vertical="center" wrapText="1"/>
      <protection locked="0"/>
    </xf>
    <xf numFmtId="0" fontId="14" fillId="0" borderId="0" xfId="0" applyFont="1" applyBorder="1" applyAlignment="1" applyProtection="1">
      <alignment horizontal="center"/>
      <protection locked="0"/>
    </xf>
    <xf numFmtId="0" fontId="14" fillId="0" borderId="40" xfId="0" applyFont="1" applyBorder="1" applyAlignment="1" applyProtection="1">
      <alignment horizontal="center"/>
      <protection locked="0"/>
    </xf>
    <xf numFmtId="0" fontId="15" fillId="4" borderId="39" xfId="0" applyFont="1" applyFill="1" applyBorder="1" applyAlignment="1" applyProtection="1">
      <alignment horizontal="center"/>
      <protection locked="0"/>
    </xf>
    <xf numFmtId="0" fontId="15" fillId="4" borderId="25" xfId="0" applyFont="1" applyFill="1" applyBorder="1" applyAlignment="1" applyProtection="1">
      <alignment horizontal="center"/>
      <protection locked="0"/>
    </xf>
    <xf numFmtId="0" fontId="15" fillId="4" borderId="24" xfId="0" applyFont="1" applyFill="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2" xfId="0" applyFont="1" applyBorder="1" applyAlignment="1" applyProtection="1">
      <alignment horizontal="center"/>
      <protection locked="0"/>
    </xf>
    <xf numFmtId="0" fontId="14" fillId="4" borderId="39" xfId="0" applyFont="1" applyFill="1" applyBorder="1" applyAlignment="1" applyProtection="1">
      <alignment horizontal="center"/>
      <protection locked="0"/>
    </xf>
    <xf numFmtId="0" fontId="14" fillId="4" borderId="25" xfId="0" applyFont="1" applyFill="1" applyBorder="1" applyAlignment="1" applyProtection="1">
      <alignment horizontal="center"/>
      <protection locked="0"/>
    </xf>
    <xf numFmtId="0" fontId="14" fillId="4" borderId="24" xfId="0" applyFont="1" applyFill="1" applyBorder="1" applyAlignment="1" applyProtection="1">
      <alignment horizontal="center"/>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8" fillId="7" borderId="1" xfId="0" applyFont="1" applyFill="1" applyBorder="1" applyAlignment="1">
      <alignment vertical="center" wrapText="1"/>
    </xf>
    <xf numFmtId="0" fontId="10" fillId="5" borderId="43"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23" fillId="7" borderId="38" xfId="0" applyFont="1" applyFill="1" applyBorder="1" applyAlignment="1">
      <alignment horizontal="left" vertical="top" wrapText="1"/>
    </xf>
    <xf numFmtId="0" fontId="18" fillId="7" borderId="4" xfId="0" applyFont="1" applyFill="1" applyBorder="1" applyAlignment="1">
      <alignment vertical="center" wrapText="1"/>
    </xf>
    <xf numFmtId="164" fontId="10" fillId="0" borderId="2" xfId="0" applyNumberFormat="1" applyFont="1" applyBorder="1" applyAlignment="1" applyProtection="1">
      <alignment horizontal="center" vertical="center"/>
    </xf>
    <xf numFmtId="164" fontId="10" fillId="0" borderId="3" xfId="0" applyNumberFormat="1" applyFont="1" applyBorder="1" applyAlignment="1" applyProtection="1">
      <alignment horizontal="center" vertical="center"/>
    </xf>
    <xf numFmtId="164" fontId="10" fillId="0" borderId="4" xfId="0" applyNumberFormat="1" applyFont="1" applyBorder="1" applyAlignment="1" applyProtection="1">
      <alignment horizontal="center" vertical="center"/>
    </xf>
    <xf numFmtId="0" fontId="14" fillId="0" borderId="1" xfId="0" applyFont="1" applyBorder="1" applyAlignment="1" applyProtection="1">
      <alignment horizontal="center" vertical="center"/>
    </xf>
    <xf numFmtId="0" fontId="21"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49" fillId="9" borderId="1"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24" fillId="12" borderId="17" xfId="0" applyFont="1" applyFill="1" applyBorder="1" applyAlignment="1" applyProtection="1">
      <alignment horizontal="center" vertical="center" wrapText="1"/>
    </xf>
    <xf numFmtId="0" fontId="24" fillId="12" borderId="18" xfId="0" applyFont="1" applyFill="1" applyBorder="1" applyAlignment="1" applyProtection="1">
      <alignment horizontal="center" vertical="center" wrapText="1"/>
    </xf>
    <xf numFmtId="0" fontId="24" fillId="12" borderId="19" xfId="0" applyFont="1" applyFill="1" applyBorder="1" applyAlignment="1" applyProtection="1">
      <alignment horizontal="center" vertical="center" wrapText="1"/>
    </xf>
    <xf numFmtId="0" fontId="24" fillId="13" borderId="17" xfId="0" applyFont="1" applyFill="1" applyBorder="1" applyAlignment="1" applyProtection="1">
      <alignment horizontal="center" vertical="top" wrapText="1"/>
    </xf>
    <xf numFmtId="0" fontId="24" fillId="13" borderId="18" xfId="0" applyFont="1" applyFill="1" applyBorder="1" applyAlignment="1" applyProtection="1">
      <alignment horizontal="center" vertical="top" wrapText="1"/>
    </xf>
    <xf numFmtId="0" fontId="24" fillId="13" borderId="19" xfId="0" applyFont="1" applyFill="1" applyBorder="1" applyAlignment="1" applyProtection="1">
      <alignment horizontal="center" vertical="top" wrapText="1"/>
    </xf>
    <xf numFmtId="0" fontId="14" fillId="0" borderId="43" xfId="0" applyFont="1" applyBorder="1" applyAlignment="1" applyProtection="1">
      <alignment horizontal="left" vertical="center" wrapText="1"/>
    </xf>
    <xf numFmtId="0" fontId="14" fillId="0" borderId="40" xfId="0" applyFont="1" applyBorder="1" applyAlignment="1" applyProtection="1">
      <alignment horizontal="left" vertical="center" wrapText="1"/>
    </xf>
    <xf numFmtId="0" fontId="14" fillId="0" borderId="40" xfId="0" applyFont="1" applyBorder="1" applyAlignment="1" applyProtection="1">
      <alignment horizontal="left" vertical="center"/>
    </xf>
    <xf numFmtId="0" fontId="10" fillId="5" borderId="8"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41"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9" xfId="0" applyFont="1" applyFill="1" applyBorder="1" applyAlignment="1" applyProtection="1">
      <alignment horizontal="justify" vertical="center" wrapText="1"/>
    </xf>
    <xf numFmtId="0" fontId="10" fillId="5" borderId="1" xfId="0" applyFont="1" applyFill="1" applyBorder="1" applyAlignment="1" applyProtection="1">
      <alignment horizontal="justify" vertical="center" wrapText="1"/>
    </xf>
    <xf numFmtId="0" fontId="10" fillId="5" borderId="2" xfId="0" applyFont="1" applyFill="1" applyBorder="1" applyAlignment="1" applyProtection="1">
      <alignment horizontal="justify" vertical="center" wrapText="1"/>
    </xf>
    <xf numFmtId="0" fontId="10" fillId="5" borderId="35" xfId="0" applyFont="1" applyFill="1" applyBorder="1" applyAlignment="1" applyProtection="1">
      <alignment horizontal="center" vertical="center" wrapText="1"/>
    </xf>
    <xf numFmtId="0" fontId="10" fillId="5" borderId="3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36" xfId="0" applyFont="1" applyFill="1" applyBorder="1" applyAlignment="1" applyProtection="1">
      <alignment horizontal="center" vertical="center" wrapText="1"/>
    </xf>
    <xf numFmtId="0" fontId="11" fillId="6" borderId="1" xfId="0" applyFont="1" applyFill="1" applyBorder="1" applyAlignment="1" applyProtection="1">
      <alignment horizontal="justify" vertical="center" wrapText="1"/>
    </xf>
    <xf numFmtId="0" fontId="11" fillId="7" borderId="1" xfId="0" applyFont="1" applyFill="1" applyBorder="1" applyAlignment="1" applyProtection="1">
      <alignment horizontal="justify" vertical="center" wrapText="1"/>
    </xf>
    <xf numFmtId="164" fontId="10" fillId="0" borderId="1" xfId="0" applyNumberFormat="1" applyFont="1" applyBorder="1" applyAlignment="1" applyProtection="1">
      <alignment horizontal="center" vertical="center"/>
    </xf>
    <xf numFmtId="0" fontId="14" fillId="0" borderId="1" xfId="0" applyFont="1" applyBorder="1" applyAlignment="1" applyProtection="1">
      <alignment horizontal="center"/>
    </xf>
    <xf numFmtId="0" fontId="10" fillId="5" borderId="37"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21" fillId="6" borderId="1"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14" fillId="9" borderId="1" xfId="0" applyFont="1" applyFill="1" applyBorder="1" applyAlignment="1" applyProtection="1">
      <alignment horizontal="center" vertical="center"/>
    </xf>
    <xf numFmtId="0" fontId="48" fillId="4" borderId="1" xfId="0" applyFont="1" applyFill="1" applyBorder="1" applyAlignment="1" applyProtection="1">
      <alignment horizontal="center" vertical="center"/>
    </xf>
    <xf numFmtId="0" fontId="22" fillId="7" borderId="17"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2" fillId="7" borderId="19" xfId="0" applyFont="1" applyFill="1" applyBorder="1" applyAlignment="1" applyProtection="1">
      <alignment horizontal="center" vertical="center" wrapText="1"/>
    </xf>
    <xf numFmtId="9" fontId="19" fillId="0" borderId="2" xfId="0" applyNumberFormat="1" applyFont="1" applyFill="1" applyBorder="1" applyAlignment="1" applyProtection="1">
      <alignment horizontal="center" vertical="center" wrapText="1"/>
    </xf>
    <xf numFmtId="9" fontId="19" fillId="0" borderId="3" xfId="0" applyNumberFormat="1" applyFont="1" applyFill="1" applyBorder="1" applyAlignment="1" applyProtection="1">
      <alignment horizontal="center" vertical="center" wrapText="1"/>
    </xf>
    <xf numFmtId="9" fontId="19" fillId="0" borderId="4" xfId="0" applyNumberFormat="1" applyFont="1" applyFill="1" applyBorder="1" applyAlignment="1" applyProtection="1">
      <alignment horizontal="center" vertical="center" wrapText="1"/>
    </xf>
    <xf numFmtId="0" fontId="26" fillId="9" borderId="20" xfId="0" applyFont="1" applyFill="1" applyBorder="1" applyAlignment="1" applyProtection="1">
      <alignment horizontal="center" vertical="center"/>
    </xf>
    <xf numFmtId="0" fontId="43" fillId="9" borderId="0" xfId="0" applyFont="1" applyFill="1" applyBorder="1" applyAlignment="1" applyProtection="1">
      <alignment horizontal="left" vertical="center" wrapText="1"/>
    </xf>
    <xf numFmtId="0" fontId="36" fillId="9" borderId="25" xfId="0" applyFont="1" applyFill="1" applyBorder="1" applyAlignment="1" applyProtection="1">
      <alignment horizontal="center"/>
      <protection locked="0"/>
    </xf>
    <xf numFmtId="0" fontId="36" fillId="9" borderId="32" xfId="0" applyFont="1" applyFill="1" applyBorder="1" applyAlignment="1" applyProtection="1">
      <alignment horizontal="center"/>
    </xf>
    <xf numFmtId="14" fontId="36" fillId="9" borderId="32" xfId="0" applyNumberFormat="1" applyFont="1" applyFill="1" applyBorder="1" applyAlignment="1" applyProtection="1">
      <alignment horizontal="center"/>
      <protection locked="0"/>
    </xf>
    <xf numFmtId="0" fontId="36" fillId="9" borderId="32" xfId="0" applyFont="1" applyFill="1" applyBorder="1" applyAlignment="1" applyProtection="1">
      <alignment horizontal="center"/>
      <protection locked="0"/>
    </xf>
    <xf numFmtId="0" fontId="36" fillId="9" borderId="1" xfId="0" applyFont="1" applyFill="1" applyBorder="1" applyAlignment="1" applyProtection="1">
      <alignment horizontal="left" vertical="center" wrapText="1"/>
    </xf>
    <xf numFmtId="0" fontId="36" fillId="9" borderId="0" xfId="0" applyFont="1" applyFill="1" applyBorder="1" applyAlignment="1" applyProtection="1">
      <alignment horizontal="center"/>
    </xf>
    <xf numFmtId="0" fontId="36" fillId="9" borderId="49" xfId="0" applyFont="1" applyFill="1" applyBorder="1" applyAlignment="1" applyProtection="1">
      <alignment horizontal="center"/>
    </xf>
    <xf numFmtId="0" fontId="24" fillId="13" borderId="17" xfId="0" applyFont="1" applyFill="1" applyBorder="1" applyAlignment="1" applyProtection="1">
      <alignment horizontal="center" vertical="center"/>
    </xf>
    <xf numFmtId="0" fontId="24" fillId="13" borderId="18" xfId="0" applyFont="1" applyFill="1" applyBorder="1" applyAlignment="1" applyProtection="1">
      <alignment horizontal="center" vertical="center"/>
    </xf>
    <xf numFmtId="0" fontId="24" fillId="13" borderId="19" xfId="0" applyFont="1" applyFill="1" applyBorder="1" applyAlignment="1" applyProtection="1">
      <alignment horizontal="center" vertical="center"/>
    </xf>
    <xf numFmtId="9" fontId="36" fillId="4" borderId="1" xfId="1" applyFont="1" applyFill="1" applyBorder="1" applyAlignment="1" applyProtection="1">
      <alignment horizontal="center" vertical="center"/>
    </xf>
    <xf numFmtId="9" fontId="36" fillId="4" borderId="2" xfId="0" applyNumberFormat="1" applyFont="1" applyFill="1" applyBorder="1" applyAlignment="1" applyProtection="1">
      <alignment horizontal="center" vertical="center"/>
    </xf>
    <xf numFmtId="0" fontId="36" fillId="4" borderId="4" xfId="0" applyFont="1" applyFill="1" applyBorder="1" applyAlignment="1" applyProtection="1">
      <alignment horizontal="center" vertical="center"/>
    </xf>
    <xf numFmtId="0" fontId="36" fillId="0" borderId="2" xfId="0" applyFont="1" applyBorder="1" applyAlignment="1" applyProtection="1">
      <alignment horizontal="left" vertical="center"/>
    </xf>
    <xf numFmtId="0" fontId="36" fillId="0" borderId="4" xfId="0" applyFont="1" applyBorder="1" applyAlignment="1" applyProtection="1">
      <alignment horizontal="left" vertical="center"/>
    </xf>
    <xf numFmtId="9" fontId="36" fillId="0" borderId="2" xfId="0" applyNumberFormat="1" applyFont="1" applyBorder="1" applyAlignment="1" applyProtection="1">
      <alignment horizontal="center" vertical="center"/>
    </xf>
    <xf numFmtId="9" fontId="36" fillId="0" borderId="4" xfId="0" applyNumberFormat="1" applyFont="1" applyBorder="1" applyAlignment="1" applyProtection="1">
      <alignment horizontal="center" vertical="center"/>
    </xf>
    <xf numFmtId="9" fontId="36" fillId="8" borderId="2" xfId="1" applyFont="1" applyFill="1" applyBorder="1" applyAlignment="1" applyProtection="1">
      <alignment horizontal="center" vertical="center"/>
    </xf>
    <xf numFmtId="9" fontId="36" fillId="8" borderId="4" xfId="1" applyFont="1" applyFill="1" applyBorder="1" applyAlignment="1" applyProtection="1">
      <alignment horizontal="center" vertical="center"/>
    </xf>
    <xf numFmtId="9" fontId="36" fillId="4" borderId="2" xfId="1" applyFont="1" applyFill="1" applyBorder="1" applyAlignment="1" applyProtection="1">
      <alignment horizontal="center" vertical="center"/>
    </xf>
    <xf numFmtId="9" fontId="36" fillId="4" borderId="3" xfId="1" applyFont="1" applyFill="1" applyBorder="1" applyAlignment="1" applyProtection="1">
      <alignment horizontal="center" vertical="center"/>
    </xf>
    <xf numFmtId="9" fontId="36" fillId="4" borderId="4" xfId="1" applyFont="1" applyFill="1" applyBorder="1" applyAlignment="1" applyProtection="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 name="Normal 2" xfId="2"/>
    <cellStyle name="Porcentaje"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574107</xdr:colOff>
      <xdr:row>1</xdr:row>
      <xdr:rowOff>198965</xdr:rowOff>
    </xdr:from>
    <xdr:to>
      <xdr:col>19</xdr:col>
      <xdr:colOff>142527</xdr:colOff>
      <xdr:row>9</xdr:row>
      <xdr:rowOff>105833</xdr:rowOff>
    </xdr:to>
    <xdr:pic>
      <xdr:nvPicPr>
        <xdr:cNvPr id="2" name="Imagen 1">
          <a:extLst>
            <a:ext uri="{FF2B5EF4-FFF2-40B4-BE49-F238E27FC236}">
              <a16:creationId xmlns="" xmlns:a16="http://schemas.microsoft.com/office/drawing/2014/main" id="{C0109566-4901-1042-866B-86520602F379}"/>
            </a:ext>
          </a:extLst>
        </xdr:cNvPr>
        <xdr:cNvPicPr>
          <a:picLocks noChangeAspect="1"/>
        </xdr:cNvPicPr>
      </xdr:nvPicPr>
      <xdr:blipFill rotWithShape="1">
        <a:blip xmlns:r="http://schemas.openxmlformats.org/officeDocument/2006/relationships" r:embed="rId1"/>
        <a:srcRect b="51647"/>
        <a:stretch/>
      </xdr:blipFill>
      <xdr:spPr>
        <a:xfrm>
          <a:off x="828107" y="410632"/>
          <a:ext cx="18745420" cy="22987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11" t="s">
        <v>0</v>
      </c>
      <c r="C2" s="211"/>
      <c r="D2" s="211"/>
      <c r="E2" s="211"/>
      <c r="F2" s="211"/>
      <c r="G2" s="211"/>
      <c r="H2" s="211"/>
      <c r="I2" s="211"/>
    </row>
    <row r="3" spans="1:9" x14ac:dyDescent="0.25">
      <c r="B3" s="227" t="s">
        <v>1</v>
      </c>
      <c r="C3" s="227"/>
      <c r="D3" s="227"/>
      <c r="E3" s="227"/>
      <c r="F3" s="227"/>
      <c r="G3" s="227"/>
      <c r="H3" s="227"/>
      <c r="I3" s="227"/>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1" t="s">
        <v>11</v>
      </c>
      <c r="D9" s="5" t="s">
        <v>12</v>
      </c>
      <c r="E9" s="20"/>
      <c r="F9" s="7"/>
      <c r="I9" s="8"/>
    </row>
    <row r="10" spans="1:9" x14ac:dyDescent="0.25">
      <c r="C10" s="221"/>
      <c r="D10" s="5" t="s">
        <v>13</v>
      </c>
      <c r="E10" s="20"/>
    </row>
    <row r="12" spans="1:9" x14ac:dyDescent="0.25">
      <c r="A12" s="222" t="s">
        <v>14</v>
      </c>
      <c r="B12" s="223"/>
      <c r="C12" s="223"/>
      <c r="D12" s="223"/>
      <c r="E12" s="223"/>
      <c r="F12" s="223"/>
      <c r="G12" s="223"/>
      <c r="H12" s="223"/>
      <c r="I12" s="224"/>
    </row>
    <row r="13" spans="1:9" x14ac:dyDescent="0.25">
      <c r="A13" s="222" t="s">
        <v>15</v>
      </c>
      <c r="B13" s="223"/>
      <c r="C13" s="223"/>
      <c r="D13" s="223"/>
      <c r="E13" s="223"/>
      <c r="F13" s="223"/>
      <c r="G13" s="223"/>
      <c r="H13" s="223"/>
      <c r="I13" s="224"/>
    </row>
    <row r="14" spans="1:9" x14ac:dyDescent="0.25">
      <c r="A14" s="228"/>
      <c r="B14" s="229"/>
      <c r="C14" s="229"/>
      <c r="D14" s="229"/>
      <c r="E14" s="229"/>
      <c r="F14" s="229"/>
      <c r="G14" s="230"/>
      <c r="H14" s="219" t="s">
        <v>16</v>
      </c>
      <c r="I14" s="220"/>
    </row>
    <row r="15" spans="1:9" ht="28.5" x14ac:dyDescent="0.25">
      <c r="A15" s="60" t="s">
        <v>17</v>
      </c>
      <c r="B15" s="22" t="s">
        <v>18</v>
      </c>
      <c r="C15" s="35" t="s">
        <v>19</v>
      </c>
      <c r="D15" s="22" t="s">
        <v>20</v>
      </c>
      <c r="E15" s="60" t="s">
        <v>21</v>
      </c>
      <c r="F15" s="60" t="s">
        <v>22</v>
      </c>
      <c r="G15" s="49" t="s">
        <v>23</v>
      </c>
      <c r="H15" s="60" t="s">
        <v>24</v>
      </c>
      <c r="I15" s="60" t="s">
        <v>25</v>
      </c>
    </row>
    <row r="16" spans="1:9" ht="30" x14ac:dyDescent="0.25">
      <c r="A16" s="225" t="s">
        <v>26</v>
      </c>
      <c r="B16" s="226">
        <v>0.3</v>
      </c>
      <c r="C16" s="218" t="s">
        <v>27</v>
      </c>
      <c r="D16" s="10" t="s">
        <v>28</v>
      </c>
      <c r="E16" s="212">
        <v>4</v>
      </c>
      <c r="F16" s="212" t="s">
        <v>29</v>
      </c>
      <c r="G16" s="218" t="s">
        <v>30</v>
      </c>
      <c r="H16" s="212"/>
      <c r="I16" s="234"/>
    </row>
    <row r="17" spans="1:9" ht="56.25" customHeight="1" x14ac:dyDescent="0.25">
      <c r="A17" s="225"/>
      <c r="B17" s="225"/>
      <c r="C17" s="218"/>
      <c r="D17" s="11" t="s">
        <v>31</v>
      </c>
      <c r="E17" s="213"/>
      <c r="F17" s="213"/>
      <c r="G17" s="218"/>
      <c r="H17" s="213"/>
      <c r="I17" s="234"/>
    </row>
    <row r="18" spans="1:9" ht="25.5" customHeight="1" x14ac:dyDescent="0.25">
      <c r="A18" s="225"/>
      <c r="B18" s="225"/>
      <c r="C18" s="218"/>
      <c r="D18" s="11" t="s">
        <v>32</v>
      </c>
      <c r="E18" s="213"/>
      <c r="F18" s="213"/>
      <c r="G18" s="218"/>
      <c r="H18" s="213"/>
      <c r="I18" s="234"/>
    </row>
    <row r="19" spans="1:9" ht="49.5" customHeight="1" x14ac:dyDescent="0.25">
      <c r="A19" s="225"/>
      <c r="B19" s="225"/>
      <c r="C19" s="218"/>
      <c r="D19" s="11" t="s">
        <v>33</v>
      </c>
      <c r="E19" s="214"/>
      <c r="F19" s="214"/>
      <c r="G19" s="218"/>
      <c r="H19" s="214"/>
      <c r="I19" s="234"/>
    </row>
    <row r="20" spans="1:9" ht="82.5" customHeight="1" x14ac:dyDescent="0.25">
      <c r="A20" s="231" t="s">
        <v>34</v>
      </c>
      <c r="B20" s="215">
        <v>0.3</v>
      </c>
      <c r="C20" s="212" t="s">
        <v>35</v>
      </c>
      <c r="D20" s="11" t="s">
        <v>36</v>
      </c>
      <c r="E20" s="212">
        <v>20</v>
      </c>
      <c r="F20" s="212" t="s">
        <v>37</v>
      </c>
      <c r="G20" s="59" t="s">
        <v>38</v>
      </c>
      <c r="H20" s="212"/>
      <c r="I20" s="235"/>
    </row>
    <row r="21" spans="1:9" ht="68.25" customHeight="1" x14ac:dyDescent="0.25">
      <c r="A21" s="232"/>
      <c r="B21" s="216"/>
      <c r="C21" s="213"/>
      <c r="D21" s="11" t="s">
        <v>39</v>
      </c>
      <c r="E21" s="213"/>
      <c r="F21" s="213"/>
      <c r="G21" s="59" t="s">
        <v>40</v>
      </c>
      <c r="H21" s="213"/>
      <c r="I21" s="236"/>
    </row>
    <row r="22" spans="1:9" ht="66" customHeight="1" x14ac:dyDescent="0.25">
      <c r="A22" s="233"/>
      <c r="B22" s="217"/>
      <c r="C22" s="214"/>
      <c r="D22" s="11" t="s">
        <v>41</v>
      </c>
      <c r="E22" s="214"/>
      <c r="F22" s="214"/>
      <c r="G22" s="59" t="s">
        <v>42</v>
      </c>
      <c r="H22" s="214"/>
      <c r="I22" s="237"/>
    </row>
    <row r="23" spans="1:9" ht="97.5" customHeight="1" x14ac:dyDescent="0.25">
      <c r="A23" s="231" t="s">
        <v>43</v>
      </c>
      <c r="B23" s="215">
        <v>0.4</v>
      </c>
      <c r="C23" s="212" t="s">
        <v>44</v>
      </c>
      <c r="D23" s="11" t="s">
        <v>45</v>
      </c>
      <c r="E23" s="212">
        <v>15</v>
      </c>
      <c r="F23" s="212" t="s">
        <v>29</v>
      </c>
      <c r="G23" s="212" t="s">
        <v>42</v>
      </c>
      <c r="H23" s="212"/>
      <c r="I23" s="235"/>
    </row>
    <row r="24" spans="1:9" ht="55.5" customHeight="1" x14ac:dyDescent="0.25">
      <c r="A24" s="232"/>
      <c r="B24" s="216"/>
      <c r="C24" s="213"/>
      <c r="D24" s="11" t="s">
        <v>46</v>
      </c>
      <c r="E24" s="213"/>
      <c r="F24" s="213"/>
      <c r="G24" s="213"/>
      <c r="H24" s="213"/>
      <c r="I24" s="236"/>
    </row>
    <row r="25" spans="1:9" ht="55.5" customHeight="1" x14ac:dyDescent="0.25">
      <c r="A25" s="233"/>
      <c r="B25" s="217"/>
      <c r="C25" s="214"/>
      <c r="D25" s="11" t="s">
        <v>47</v>
      </c>
      <c r="E25" s="214"/>
      <c r="F25" s="214"/>
      <c r="G25" s="214"/>
      <c r="H25" s="214"/>
      <c r="I25" s="237"/>
    </row>
    <row r="26" spans="1:9" x14ac:dyDescent="0.25">
      <c r="A26" s="60" t="s">
        <v>48</v>
      </c>
      <c r="B26" s="12">
        <f>SUM(B16:B25)</f>
        <v>1</v>
      </c>
      <c r="C26" s="5"/>
      <c r="D26" s="5"/>
      <c r="E26" s="5"/>
      <c r="F26" s="11"/>
      <c r="G26" s="5"/>
      <c r="H26" s="5"/>
      <c r="I26" s="5"/>
    </row>
    <row r="27" spans="1:9" ht="4.5" customHeight="1" thickBot="1" x14ac:dyDescent="0.3">
      <c r="A27" s="13"/>
    </row>
    <row r="28" spans="1:9" ht="27" customHeight="1" x14ac:dyDescent="0.25">
      <c r="A28" s="13"/>
      <c r="C28" s="240"/>
      <c r="D28" s="241"/>
      <c r="E28" s="65"/>
      <c r="F28" s="243"/>
      <c r="G28" s="244"/>
      <c r="H28" s="24"/>
    </row>
    <row r="29" spans="1:9" ht="15.75" thickBot="1" x14ac:dyDescent="0.3">
      <c r="A29" s="13"/>
      <c r="C29" s="238" t="s">
        <v>49</v>
      </c>
      <c r="D29" s="239"/>
      <c r="E29" s="64"/>
      <c r="F29" s="239" t="s">
        <v>50</v>
      </c>
      <c r="G29" s="242"/>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view="pageBreakPreview" zoomScaleNormal="100" zoomScaleSheetLayoutView="100" workbookViewId="0">
      <selection activeCell="D3" sqref="D3:G3"/>
    </sheetView>
  </sheetViews>
  <sheetFormatPr baseColWidth="10" defaultColWidth="0" defaultRowHeight="18" zeroHeight="1" x14ac:dyDescent="0.25"/>
  <cols>
    <col min="1" max="1" width="2.140625" style="180" customWidth="1"/>
    <col min="2" max="2" width="4.7109375" style="180" customWidth="1"/>
    <col min="3" max="3" width="57.28515625" style="180" customWidth="1"/>
    <col min="4" max="4" width="59.28515625" style="180" customWidth="1"/>
    <col min="5" max="5" width="37.42578125" style="180" customWidth="1"/>
    <col min="6" max="6" width="40.85546875" style="180" customWidth="1"/>
    <col min="7" max="7" width="37.85546875" style="180" customWidth="1"/>
    <col min="8" max="8" width="3.42578125" style="180" customWidth="1"/>
    <col min="9" max="9" width="3.7109375" style="180" customWidth="1"/>
    <col min="10" max="10" width="24.7109375" style="181" hidden="1" customWidth="1"/>
    <col min="11" max="16384" width="11.42578125" style="180" hidden="1"/>
  </cols>
  <sheetData>
    <row r="1" spans="1:9" ht="18.75" thickBot="1" x14ac:dyDescent="0.3"/>
    <row r="2" spans="1:9" s="181" customFormat="1" ht="36.75" customHeight="1" thickBot="1" x14ac:dyDescent="0.3">
      <c r="A2" s="180"/>
      <c r="B2" s="366" t="s">
        <v>218</v>
      </c>
      <c r="C2" s="367"/>
      <c r="D2" s="367"/>
      <c r="E2" s="367"/>
      <c r="F2" s="367"/>
      <c r="G2" s="367"/>
      <c r="H2" s="368"/>
      <c r="I2" s="180"/>
    </row>
    <row r="3" spans="1:9" s="181" customFormat="1" ht="24" customHeight="1" x14ac:dyDescent="0.25">
      <c r="A3" s="180"/>
      <c r="B3" s="182"/>
      <c r="C3" s="183" t="s">
        <v>151</v>
      </c>
      <c r="D3" s="502"/>
      <c r="E3" s="502"/>
      <c r="F3" s="502"/>
      <c r="G3" s="502"/>
      <c r="H3" s="184"/>
      <c r="I3" s="180"/>
    </row>
    <row r="4" spans="1:9" s="181" customFormat="1" ht="24" customHeight="1" x14ac:dyDescent="0.25">
      <c r="A4" s="180"/>
      <c r="B4" s="182"/>
      <c r="C4" s="183" t="s">
        <v>225</v>
      </c>
      <c r="D4" s="503" t="str">
        <f>IF(D3="","",VLOOKUP(D3,C37:D55,2,0))</f>
        <v/>
      </c>
      <c r="E4" s="503"/>
      <c r="F4" s="503"/>
      <c r="G4" s="503"/>
      <c r="H4" s="184"/>
      <c r="I4" s="180"/>
    </row>
    <row r="5" spans="1:9" s="181" customFormat="1" ht="24" customHeight="1" x14ac:dyDescent="0.25">
      <c r="A5" s="180"/>
      <c r="B5" s="182"/>
      <c r="C5" s="183" t="s">
        <v>224</v>
      </c>
      <c r="D5" s="504"/>
      <c r="E5" s="505"/>
      <c r="F5" s="505"/>
      <c r="G5" s="505"/>
      <c r="H5" s="184"/>
      <c r="I5" s="180"/>
    </row>
    <row r="6" spans="1:9" s="181" customFormat="1" ht="9.6" customHeight="1" thickBot="1" x14ac:dyDescent="0.3">
      <c r="A6" s="180"/>
      <c r="B6" s="182"/>
      <c r="C6" s="183"/>
      <c r="D6" s="185"/>
      <c r="E6" s="185"/>
      <c r="F6" s="185"/>
      <c r="G6" s="185"/>
      <c r="H6" s="184"/>
      <c r="I6" s="180"/>
    </row>
    <row r="7" spans="1:9" s="181" customFormat="1" ht="36" customHeight="1" thickBot="1" x14ac:dyDescent="0.3">
      <c r="A7" s="180"/>
      <c r="B7" s="509" t="s">
        <v>157</v>
      </c>
      <c r="C7" s="510"/>
      <c r="D7" s="510"/>
      <c r="E7" s="510"/>
      <c r="F7" s="510"/>
      <c r="G7" s="510"/>
      <c r="H7" s="511"/>
      <c r="I7" s="180"/>
    </row>
    <row r="8" spans="1:9" s="181" customFormat="1" x14ac:dyDescent="0.25">
      <c r="A8" s="180"/>
      <c r="B8" s="182"/>
      <c r="C8" s="186"/>
      <c r="D8" s="186"/>
      <c r="E8" s="186"/>
      <c r="F8" s="186"/>
      <c r="G8" s="186"/>
      <c r="H8" s="184"/>
      <c r="I8" s="180"/>
    </row>
    <row r="9" spans="1:9" s="181" customFormat="1" x14ac:dyDescent="0.25">
      <c r="A9" s="180"/>
      <c r="B9" s="182"/>
      <c r="C9" s="506" t="s">
        <v>161</v>
      </c>
      <c r="D9" s="519">
        <f>'ANEXO 1'!P31</f>
        <v>0</v>
      </c>
      <c r="E9" s="521">
        <f>(D9*D11)/100%</f>
        <v>0</v>
      </c>
      <c r="F9" s="507"/>
      <c r="G9" s="507"/>
      <c r="H9" s="508"/>
      <c r="I9" s="180"/>
    </row>
    <row r="10" spans="1:9" s="181" customFormat="1" x14ac:dyDescent="0.25">
      <c r="A10" s="180"/>
      <c r="B10" s="182"/>
      <c r="C10" s="506"/>
      <c r="D10" s="520"/>
      <c r="E10" s="522"/>
      <c r="F10" s="507"/>
      <c r="G10" s="507"/>
      <c r="H10" s="508"/>
      <c r="I10" s="180"/>
    </row>
    <row r="11" spans="1:9" s="181" customFormat="1" ht="40.5" customHeight="1" x14ac:dyDescent="0.25">
      <c r="A11" s="180"/>
      <c r="B11" s="182"/>
      <c r="C11" s="187" t="s">
        <v>130</v>
      </c>
      <c r="D11" s="188">
        <v>0.8</v>
      </c>
      <c r="E11" s="523"/>
      <c r="F11" s="507"/>
      <c r="G11" s="507"/>
      <c r="H11" s="508"/>
      <c r="I11" s="180"/>
    </row>
    <row r="12" spans="1:9" s="181" customFormat="1" x14ac:dyDescent="0.25">
      <c r="A12" s="180"/>
      <c r="B12" s="182"/>
      <c r="C12" s="189" t="s">
        <v>162</v>
      </c>
      <c r="D12" s="190">
        <f>'ANEXO 2'!I102</f>
        <v>0</v>
      </c>
      <c r="E12" s="512">
        <f>(D12*D13)/5</f>
        <v>0</v>
      </c>
      <c r="F12" s="507"/>
      <c r="G12" s="507"/>
      <c r="H12" s="508"/>
      <c r="I12" s="180"/>
    </row>
    <row r="13" spans="1:9" s="181" customFormat="1" x14ac:dyDescent="0.25">
      <c r="A13" s="180"/>
      <c r="B13" s="182"/>
      <c r="C13" s="189" t="s">
        <v>131</v>
      </c>
      <c r="D13" s="188">
        <v>0.2</v>
      </c>
      <c r="E13" s="512"/>
      <c r="F13" s="507"/>
      <c r="G13" s="507"/>
      <c r="H13" s="508"/>
      <c r="I13" s="180"/>
    </row>
    <row r="14" spans="1:9" s="181" customFormat="1" x14ac:dyDescent="0.25">
      <c r="A14" s="180"/>
      <c r="B14" s="182"/>
      <c r="C14" s="191"/>
      <c r="D14" s="192"/>
      <c r="E14" s="193"/>
      <c r="F14" s="507"/>
      <c r="G14" s="507"/>
      <c r="H14" s="508"/>
      <c r="I14" s="180"/>
    </row>
    <row r="15" spans="1:9" s="181" customFormat="1" x14ac:dyDescent="0.25">
      <c r="A15" s="180"/>
      <c r="B15" s="182"/>
      <c r="C15" s="189" t="s">
        <v>132</v>
      </c>
      <c r="D15" s="188"/>
      <c r="E15" s="194">
        <f>SUM(E9:E13)</f>
        <v>0</v>
      </c>
      <c r="F15" s="507"/>
      <c r="G15" s="507"/>
      <c r="H15" s="508"/>
      <c r="I15" s="180"/>
    </row>
    <row r="16" spans="1:9" s="181" customFormat="1" x14ac:dyDescent="0.25">
      <c r="A16" s="180"/>
      <c r="B16" s="182"/>
      <c r="C16" s="186"/>
      <c r="D16" s="186"/>
      <c r="E16" s="186"/>
      <c r="F16" s="186"/>
      <c r="G16" s="507"/>
      <c r="H16" s="508"/>
      <c r="I16" s="180"/>
    </row>
    <row r="17" spans="1:9" s="181" customFormat="1" x14ac:dyDescent="0.25">
      <c r="A17" s="180"/>
      <c r="B17" s="182"/>
      <c r="C17" s="515" t="s">
        <v>211</v>
      </c>
      <c r="D17" s="517">
        <v>0.05</v>
      </c>
      <c r="E17" s="513">
        <f>'ANEXO 1'!P32</f>
        <v>0</v>
      </c>
      <c r="F17" s="186"/>
      <c r="G17" s="507"/>
      <c r="H17" s="508"/>
      <c r="I17" s="180"/>
    </row>
    <row r="18" spans="1:9" s="181" customFormat="1" x14ac:dyDescent="0.25">
      <c r="A18" s="180"/>
      <c r="B18" s="182"/>
      <c r="C18" s="516"/>
      <c r="D18" s="518"/>
      <c r="E18" s="514"/>
      <c r="F18" s="186"/>
      <c r="G18" s="195"/>
      <c r="H18" s="196"/>
      <c r="I18" s="180"/>
    </row>
    <row r="19" spans="1:9" s="181" customFormat="1" ht="18.75" thickBot="1" x14ac:dyDescent="0.3">
      <c r="A19" s="180"/>
      <c r="B19" s="182"/>
      <c r="C19" s="186"/>
      <c r="D19" s="186"/>
      <c r="E19" s="186"/>
      <c r="F19" s="186"/>
      <c r="G19" s="195"/>
      <c r="H19" s="196"/>
      <c r="I19" s="180"/>
    </row>
    <row r="20" spans="1:9" s="181" customFormat="1" ht="18.75" thickBot="1" x14ac:dyDescent="0.3">
      <c r="A20" s="180"/>
      <c r="B20" s="182"/>
      <c r="C20" s="186"/>
      <c r="D20" s="197" t="s">
        <v>150</v>
      </c>
      <c r="E20" s="198">
        <f>E15+E17</f>
        <v>0</v>
      </c>
      <c r="F20" s="186"/>
      <c r="G20" s="195"/>
      <c r="H20" s="196"/>
      <c r="I20" s="180"/>
    </row>
    <row r="21" spans="1:9" s="181" customFormat="1" x14ac:dyDescent="0.25">
      <c r="A21" s="180"/>
      <c r="B21" s="182"/>
      <c r="C21" s="186"/>
      <c r="D21" s="186"/>
      <c r="E21" s="186"/>
      <c r="F21" s="186"/>
      <c r="G21" s="186"/>
      <c r="H21" s="184"/>
      <c r="I21" s="180"/>
    </row>
    <row r="22" spans="1:9" s="181" customFormat="1" x14ac:dyDescent="0.25">
      <c r="A22" s="180"/>
      <c r="B22" s="182"/>
      <c r="C22" s="186"/>
      <c r="D22" s="186"/>
      <c r="E22" s="186"/>
      <c r="F22" s="186"/>
      <c r="G22" s="186"/>
      <c r="H22" s="184"/>
      <c r="I22" s="180"/>
    </row>
    <row r="23" spans="1:9" s="181" customFormat="1" x14ac:dyDescent="0.25">
      <c r="A23" s="180"/>
      <c r="B23" s="182"/>
      <c r="C23" s="186"/>
      <c r="D23" s="186"/>
      <c r="E23" s="186"/>
      <c r="F23" s="186"/>
      <c r="G23" s="186"/>
      <c r="H23" s="184"/>
      <c r="I23" s="180"/>
    </row>
    <row r="24" spans="1:9" s="181" customFormat="1" x14ac:dyDescent="0.25">
      <c r="A24" s="180"/>
      <c r="B24" s="182"/>
      <c r="C24" s="186"/>
      <c r="D24" s="186"/>
      <c r="E24" s="186"/>
      <c r="F24" s="186"/>
      <c r="G24" s="186"/>
      <c r="H24" s="184"/>
      <c r="I24" s="180"/>
    </row>
    <row r="25" spans="1:9" s="181" customFormat="1" x14ac:dyDescent="0.25">
      <c r="A25" s="180"/>
      <c r="B25" s="182"/>
      <c r="C25" s="186"/>
      <c r="D25" s="199"/>
      <c r="E25" s="186"/>
      <c r="F25" s="186"/>
      <c r="G25" s="199"/>
      <c r="H25" s="184"/>
      <c r="I25" s="180"/>
    </row>
    <row r="26" spans="1:9" s="181" customFormat="1" x14ac:dyDescent="0.25">
      <c r="A26" s="180"/>
      <c r="B26" s="182"/>
      <c r="C26" s="500" t="s">
        <v>60</v>
      </c>
      <c r="D26" s="500"/>
      <c r="E26" s="186"/>
      <c r="F26" s="500" t="s">
        <v>152</v>
      </c>
      <c r="G26" s="500"/>
      <c r="H26" s="196"/>
      <c r="I26" s="180"/>
    </row>
    <row r="27" spans="1:9" s="181" customFormat="1" x14ac:dyDescent="0.25">
      <c r="A27" s="180"/>
      <c r="B27" s="182"/>
      <c r="C27" s="186"/>
      <c r="D27" s="186"/>
      <c r="E27" s="186"/>
      <c r="F27" s="186"/>
      <c r="G27" s="186"/>
      <c r="H27" s="184"/>
      <c r="I27" s="180"/>
    </row>
    <row r="28" spans="1:9" s="181" customFormat="1" x14ac:dyDescent="0.25">
      <c r="A28" s="180"/>
      <c r="B28" s="182"/>
      <c r="C28" s="186"/>
      <c r="D28" s="186"/>
      <c r="E28" s="186"/>
      <c r="F28" s="186"/>
      <c r="G28" s="186"/>
      <c r="H28" s="184"/>
      <c r="I28" s="180"/>
    </row>
    <row r="29" spans="1:9" s="181" customFormat="1" x14ac:dyDescent="0.25">
      <c r="A29" s="180"/>
      <c r="B29" s="182"/>
      <c r="C29" s="186"/>
      <c r="D29" s="186"/>
      <c r="E29" s="186"/>
      <c r="F29" s="186"/>
      <c r="G29" s="186"/>
      <c r="H29" s="184"/>
      <c r="I29" s="180"/>
    </row>
    <row r="30" spans="1:9" s="181" customFormat="1" x14ac:dyDescent="0.25">
      <c r="A30" s="180"/>
      <c r="B30" s="182"/>
      <c r="C30" s="186"/>
      <c r="D30" s="200" t="s">
        <v>226</v>
      </c>
      <c r="E30" s="201"/>
      <c r="F30" s="186"/>
      <c r="G30" s="186"/>
      <c r="H30" s="184"/>
      <c r="I30" s="180"/>
    </row>
    <row r="31" spans="1:9" s="181" customFormat="1" x14ac:dyDescent="0.25">
      <c r="A31" s="180"/>
      <c r="B31" s="182"/>
      <c r="C31" s="186"/>
      <c r="D31" s="200" t="s">
        <v>227</v>
      </c>
      <c r="E31" s="191"/>
      <c r="F31" s="186"/>
      <c r="G31" s="186"/>
      <c r="H31" s="184"/>
      <c r="I31" s="180"/>
    </row>
    <row r="32" spans="1:9" s="181" customFormat="1" ht="18.75" thickBot="1" x14ac:dyDescent="0.3">
      <c r="A32" s="180"/>
      <c r="B32" s="202"/>
      <c r="C32" s="203"/>
      <c r="D32" s="203"/>
      <c r="E32" s="203"/>
      <c r="F32" s="203"/>
      <c r="G32" s="203"/>
      <c r="H32" s="204"/>
      <c r="I32" s="180"/>
    </row>
    <row r="33" spans="1:10" s="181" customFormat="1" x14ac:dyDescent="0.25">
      <c r="A33" s="180"/>
      <c r="B33" s="180"/>
      <c r="C33" s="180"/>
      <c r="D33" s="180"/>
      <c r="E33" s="180"/>
      <c r="F33" s="180"/>
      <c r="G33" s="180"/>
      <c r="H33" s="180"/>
      <c r="I33" s="180"/>
    </row>
    <row r="34" spans="1:10" x14ac:dyDescent="0.25">
      <c r="B34" s="501"/>
      <c r="C34" s="501"/>
      <c r="J34" s="180"/>
    </row>
    <row r="35" spans="1:10" x14ac:dyDescent="0.25"/>
    <row r="36" spans="1:10" hidden="1" x14ac:dyDescent="0.25"/>
    <row r="37" spans="1:10" hidden="1" x14ac:dyDescent="0.25">
      <c r="C37" s="205" t="s">
        <v>321</v>
      </c>
      <c r="D37" s="206" t="s">
        <v>340</v>
      </c>
      <c r="H37" s="181"/>
      <c r="J37" s="180"/>
    </row>
    <row r="38" spans="1:10" hidden="1" x14ac:dyDescent="0.25">
      <c r="C38" s="207" t="s">
        <v>322</v>
      </c>
      <c r="D38" s="208" t="s">
        <v>341</v>
      </c>
      <c r="H38" s="181"/>
      <c r="J38" s="180"/>
    </row>
    <row r="39" spans="1:10" hidden="1" x14ac:dyDescent="0.25">
      <c r="C39" s="207" t="s">
        <v>323</v>
      </c>
      <c r="D39" s="208" t="s">
        <v>342</v>
      </c>
      <c r="H39" s="181"/>
      <c r="J39" s="180"/>
    </row>
    <row r="40" spans="1:10" hidden="1" x14ac:dyDescent="0.25">
      <c r="C40" s="207" t="s">
        <v>324</v>
      </c>
      <c r="D40" s="208" t="s">
        <v>343</v>
      </c>
      <c r="H40" s="181"/>
      <c r="J40" s="180"/>
    </row>
    <row r="41" spans="1:10" hidden="1" x14ac:dyDescent="0.25">
      <c r="C41" s="207" t="s">
        <v>325</v>
      </c>
      <c r="D41" s="208" t="s">
        <v>344</v>
      </c>
      <c r="H41" s="181"/>
      <c r="J41" s="180"/>
    </row>
    <row r="42" spans="1:10" hidden="1" x14ac:dyDescent="0.25">
      <c r="C42" s="207" t="s">
        <v>326</v>
      </c>
      <c r="D42" s="208" t="s">
        <v>345</v>
      </c>
      <c r="H42" s="181"/>
      <c r="J42" s="180"/>
    </row>
    <row r="43" spans="1:10" hidden="1" x14ac:dyDescent="0.25">
      <c r="C43" s="207" t="s">
        <v>327</v>
      </c>
      <c r="D43" s="206" t="s">
        <v>346</v>
      </c>
      <c r="H43" s="181"/>
      <c r="J43" s="180"/>
    </row>
    <row r="44" spans="1:10" hidden="1" x14ac:dyDescent="0.25">
      <c r="C44" s="207" t="s">
        <v>328</v>
      </c>
      <c r="D44" s="208" t="s">
        <v>347</v>
      </c>
      <c r="H44" s="181"/>
      <c r="J44" s="180"/>
    </row>
    <row r="45" spans="1:10" hidden="1" x14ac:dyDescent="0.25">
      <c r="C45" s="207" t="s">
        <v>329</v>
      </c>
      <c r="D45" s="208" t="s">
        <v>348</v>
      </c>
      <c r="H45" s="181"/>
      <c r="J45" s="180"/>
    </row>
    <row r="46" spans="1:10" hidden="1" x14ac:dyDescent="0.25">
      <c r="C46" s="207" t="s">
        <v>330</v>
      </c>
      <c r="D46" s="208" t="s">
        <v>349</v>
      </c>
      <c r="H46" s="181"/>
      <c r="J46" s="180"/>
    </row>
    <row r="47" spans="1:10" hidden="1" x14ac:dyDescent="0.25">
      <c r="C47" s="207" t="s">
        <v>331</v>
      </c>
      <c r="D47" s="208" t="s">
        <v>350</v>
      </c>
      <c r="H47" s="181"/>
      <c r="J47" s="180"/>
    </row>
    <row r="48" spans="1:10" hidden="1" x14ac:dyDescent="0.25">
      <c r="C48" s="207" t="s">
        <v>332</v>
      </c>
      <c r="D48" s="208" t="s">
        <v>351</v>
      </c>
      <c r="H48" s="181"/>
      <c r="J48" s="180"/>
    </row>
    <row r="49" spans="3:10" hidden="1" x14ac:dyDescent="0.25">
      <c r="C49" s="207" t="s">
        <v>333</v>
      </c>
      <c r="D49" s="208" t="s">
        <v>352</v>
      </c>
      <c r="H49" s="181"/>
      <c r="J49" s="180"/>
    </row>
    <row r="50" spans="3:10" hidden="1" x14ac:dyDescent="0.25">
      <c r="C50" s="207" t="s">
        <v>334</v>
      </c>
      <c r="D50" s="208" t="s">
        <v>353</v>
      </c>
      <c r="H50" s="181"/>
      <c r="J50" s="180"/>
    </row>
    <row r="51" spans="3:10" hidden="1" x14ac:dyDescent="0.25">
      <c r="C51" s="207" t="s">
        <v>335</v>
      </c>
      <c r="D51" s="208" t="s">
        <v>354</v>
      </c>
      <c r="H51" s="181"/>
      <c r="J51" s="180"/>
    </row>
    <row r="52" spans="3:10" hidden="1" x14ac:dyDescent="0.25">
      <c r="C52" s="209" t="s">
        <v>336</v>
      </c>
      <c r="D52" s="208" t="s">
        <v>355</v>
      </c>
      <c r="H52" s="181"/>
      <c r="J52" s="180"/>
    </row>
    <row r="53" spans="3:10" hidden="1" x14ac:dyDescent="0.25">
      <c r="C53" s="205" t="s">
        <v>337</v>
      </c>
      <c r="D53" s="206" t="s">
        <v>356</v>
      </c>
      <c r="H53" s="181"/>
      <c r="J53" s="180"/>
    </row>
    <row r="54" spans="3:10" hidden="1" x14ac:dyDescent="0.25">
      <c r="C54" s="207" t="s">
        <v>338</v>
      </c>
      <c r="D54" s="208" t="s">
        <v>357</v>
      </c>
      <c r="H54" s="181"/>
      <c r="J54" s="180"/>
    </row>
    <row r="55" spans="3:10" hidden="1" x14ac:dyDescent="0.25">
      <c r="C55" s="207" t="s">
        <v>339</v>
      </c>
      <c r="D55" s="208" t="s">
        <v>358</v>
      </c>
      <c r="H55" s="181"/>
      <c r="J55" s="180"/>
    </row>
    <row r="56" spans="3:10" hidden="1" x14ac:dyDescent="0.25"/>
  </sheetData>
  <sheetProtection algorithmName="SHA-512" hashValue="ojw/I2wOAoDe9q825w4PAL+28VNGTCVY0UawUCWCc0yzP0dJfn4XzsBJWvxOVutLdn218v9DQoB2Fju5EViztg==" saltValue="3W0Ty0E6PSv3N7SjJ/1hVA==" spinCount="100000" sheet="1" objects="1" scenarios="1" selectLockedCells="1"/>
  <mergeCells count="17">
    <mergeCell ref="E9:E11"/>
    <mergeCell ref="F26:G26"/>
    <mergeCell ref="B34:C34"/>
    <mergeCell ref="B2:H2"/>
    <mergeCell ref="D3:G3"/>
    <mergeCell ref="D4:G4"/>
    <mergeCell ref="D5:G5"/>
    <mergeCell ref="C9:C10"/>
    <mergeCell ref="C26:D26"/>
    <mergeCell ref="G16:H17"/>
    <mergeCell ref="B7:H7"/>
    <mergeCell ref="F9:H15"/>
    <mergeCell ref="E12:E13"/>
    <mergeCell ref="E17:E18"/>
    <mergeCell ref="C17:C18"/>
    <mergeCell ref="D17:D18"/>
    <mergeCell ref="D9:D10"/>
  </mergeCells>
  <phoneticPr fontId="52" type="noConversion"/>
  <dataValidations count="1">
    <dataValidation type="list" allowBlank="1" showInputMessage="1" showErrorMessage="1" sqref="D3:G3">
      <formula1>$C$37:$C$55</formula1>
    </dataValidation>
  </dataValidations>
  <printOptions horizontalCentered="1" verticalCentered="1"/>
  <pageMargins left="0.39370078740157483" right="0.39370078740157483" top="0.59055118110236227" bottom="0.59055118110236227" header="0.31496062992125984" footer="0.31496062992125984"/>
  <pageSetup scale="52" orientation="landscape" r:id="rId1"/>
  <headerFooter>
    <oddFooter>&amp;R&amp;"Calibri,Normal"&amp;K000000GT02-F31 Vr1 (2018-02-13)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31" t="s">
        <v>133</v>
      </c>
      <c r="C2" s="38" t="s">
        <v>2</v>
      </c>
      <c r="D2" s="37"/>
      <c r="E2" s="37"/>
    </row>
    <row r="3" spans="2:5" x14ac:dyDescent="0.25">
      <c r="B3" s="531"/>
      <c r="C3" s="39" t="s">
        <v>134</v>
      </c>
    </row>
    <row r="4" spans="2:5" x14ac:dyDescent="0.25">
      <c r="B4" s="531"/>
      <c r="C4" s="39" t="s">
        <v>135</v>
      </c>
    </row>
    <row r="5" spans="2:5" x14ac:dyDescent="0.25">
      <c r="B5" s="531"/>
      <c r="C5" s="39" t="s">
        <v>136</v>
      </c>
    </row>
    <row r="6" spans="2:5" x14ac:dyDescent="0.25">
      <c r="B6" s="531"/>
      <c r="C6" s="529" t="s">
        <v>137</v>
      </c>
    </row>
    <row r="7" spans="2:5" x14ac:dyDescent="0.25">
      <c r="B7" s="531"/>
      <c r="C7" s="530"/>
    </row>
    <row r="8" spans="2:5" ht="135.75" customHeight="1" x14ac:dyDescent="0.25">
      <c r="B8" s="524" t="s">
        <v>14</v>
      </c>
      <c r="C8" s="41" t="s">
        <v>18</v>
      </c>
      <c r="D8" s="44" t="s">
        <v>138</v>
      </c>
    </row>
    <row r="9" spans="2:5" ht="106.5" customHeight="1" x14ac:dyDescent="0.25">
      <c r="B9" s="525"/>
      <c r="C9" s="42" t="s">
        <v>19</v>
      </c>
      <c r="D9" s="45" t="s">
        <v>139</v>
      </c>
    </row>
    <row r="10" spans="2:5" ht="60" x14ac:dyDescent="0.25">
      <c r="B10" s="525"/>
      <c r="C10" s="41" t="s">
        <v>20</v>
      </c>
      <c r="D10" s="45" t="s">
        <v>140</v>
      </c>
    </row>
    <row r="11" spans="2:5" ht="45" x14ac:dyDescent="0.25">
      <c r="B11" s="525"/>
      <c r="C11" s="43" t="s">
        <v>21</v>
      </c>
      <c r="D11" s="46" t="s">
        <v>141</v>
      </c>
    </row>
    <row r="12" spans="2:5" ht="75" x14ac:dyDescent="0.25">
      <c r="B12" s="525"/>
      <c r="C12" s="43" t="s">
        <v>22</v>
      </c>
      <c r="D12" s="46" t="s">
        <v>142</v>
      </c>
    </row>
    <row r="13" spans="2:5" ht="51.75" customHeight="1" x14ac:dyDescent="0.25">
      <c r="B13" s="525"/>
      <c r="C13" s="43" t="s">
        <v>23</v>
      </c>
      <c r="D13" s="47" t="s">
        <v>143</v>
      </c>
    </row>
    <row r="14" spans="2:5" ht="48" customHeight="1" x14ac:dyDescent="0.25">
      <c r="B14" s="525"/>
      <c r="C14" s="41" t="s">
        <v>144</v>
      </c>
    </row>
    <row r="15" spans="2:5" ht="39" customHeight="1" x14ac:dyDescent="0.25">
      <c r="B15" s="526"/>
      <c r="C15" s="41" t="s">
        <v>145</v>
      </c>
    </row>
    <row r="16" spans="2:5" ht="39" customHeight="1" x14ac:dyDescent="0.25">
      <c r="B16" s="527" t="s">
        <v>146</v>
      </c>
      <c r="C16" s="40" t="s">
        <v>74</v>
      </c>
    </row>
    <row r="17" spans="2:3" x14ac:dyDescent="0.25">
      <c r="B17" s="528"/>
      <c r="C17" s="40" t="s">
        <v>147</v>
      </c>
    </row>
    <row r="18" spans="2:3" x14ac:dyDescent="0.25">
      <c r="B18" s="528"/>
      <c r="C18" s="48" t="s">
        <v>76</v>
      </c>
    </row>
    <row r="19" spans="2:3" x14ac:dyDescent="0.25">
      <c r="B19" s="528"/>
      <c r="C19" s="48" t="s">
        <v>77</v>
      </c>
    </row>
    <row r="20" spans="2:3" x14ac:dyDescent="0.25">
      <c r="B20" s="528"/>
      <c r="C20" s="48" t="s">
        <v>148</v>
      </c>
    </row>
    <row r="21" spans="2:3" x14ac:dyDescent="0.25">
      <c r="B21" s="528"/>
      <c r="C21" s="48" t="s">
        <v>149</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7"/>
  <sheetViews>
    <sheetView view="pageBreakPreview" topLeftCell="C10" zoomScaleSheetLayoutView="100" workbookViewId="0">
      <selection activeCell="A127" sqref="A127"/>
    </sheetView>
  </sheetViews>
  <sheetFormatPr baseColWidth="10" defaultColWidth="0" defaultRowHeight="15.75" zeroHeight="1" x14ac:dyDescent="0.25"/>
  <cols>
    <col min="1" max="1" width="3.28515625" style="93" customWidth="1"/>
    <col min="2" max="2" width="38.28515625" style="93" customWidth="1"/>
    <col min="3" max="3" width="15.28515625" style="93" bestFit="1" customWidth="1"/>
    <col min="4" max="8" width="10.85546875" style="93" customWidth="1"/>
    <col min="9" max="9" width="17.85546875" style="93" customWidth="1"/>
    <col min="10" max="10" width="3.140625" style="93" customWidth="1"/>
    <col min="11" max="11" width="3.42578125" style="93" customWidth="1"/>
    <col min="12" max="12" width="38.42578125" style="93" customWidth="1"/>
    <col min="13" max="13" width="15.28515625" style="93" customWidth="1"/>
    <col min="14" max="16" width="10.85546875" style="93" customWidth="1"/>
    <col min="17" max="17" width="11.42578125" style="93" customWidth="1"/>
    <col min="18" max="19" width="10.85546875" style="93" customWidth="1"/>
    <col min="20" max="20" width="17.85546875" style="93" customWidth="1"/>
    <col min="21" max="21" width="3.28515625" style="93" customWidth="1"/>
    <col min="22" max="16384" width="10.85546875" style="93" hidden="1"/>
  </cols>
  <sheetData>
    <row r="1" spans="1:21" x14ac:dyDescent="0.25"/>
    <row r="2" spans="1:21" x14ac:dyDescent="0.25"/>
    <row r="3" spans="1:21" x14ac:dyDescent="0.25">
      <c r="L3" s="101"/>
      <c r="M3" s="101"/>
      <c r="N3" s="101"/>
      <c r="O3" s="101"/>
      <c r="P3" s="101"/>
      <c r="Q3" s="101"/>
      <c r="R3" s="101"/>
      <c r="S3" s="101"/>
      <c r="T3" s="101"/>
    </row>
    <row r="4" spans="1:21" ht="24.75" customHeight="1" x14ac:dyDescent="0.25">
      <c r="A4" s="133"/>
      <c r="B4" s="101"/>
      <c r="C4" s="101"/>
      <c r="D4" s="101"/>
      <c r="E4" s="101"/>
      <c r="F4" s="101"/>
      <c r="G4" s="101"/>
      <c r="H4" s="101"/>
      <c r="I4" s="101"/>
      <c r="J4" s="101"/>
      <c r="U4" s="133"/>
    </row>
    <row r="5" spans="1:21" x14ac:dyDescent="0.25">
      <c r="A5" s="100"/>
      <c r="B5" s="101"/>
      <c r="C5" s="101"/>
      <c r="D5" s="101"/>
      <c r="E5" s="101"/>
      <c r="F5" s="101"/>
      <c r="G5" s="101"/>
      <c r="H5" s="101"/>
      <c r="I5" s="101"/>
      <c r="J5" s="101"/>
      <c r="L5" s="102"/>
      <c r="M5" s="102"/>
      <c r="N5" s="102"/>
      <c r="O5" s="102"/>
      <c r="P5" s="102"/>
      <c r="Q5" s="102"/>
      <c r="R5" s="102"/>
      <c r="S5" s="102"/>
      <c r="T5" s="102"/>
      <c r="U5" s="133"/>
    </row>
    <row r="6" spans="1:21" x14ac:dyDescent="0.25">
      <c r="A6" s="100"/>
      <c r="B6" s="101"/>
      <c r="C6" s="101"/>
      <c r="D6" s="101"/>
      <c r="E6" s="101"/>
      <c r="F6" s="101"/>
      <c r="G6" s="101"/>
      <c r="H6" s="101"/>
      <c r="I6" s="101"/>
      <c r="J6" s="101"/>
      <c r="L6" s="102"/>
      <c r="M6" s="102"/>
      <c r="N6" s="102"/>
      <c r="O6" s="102"/>
      <c r="P6" s="102"/>
      <c r="Q6" s="102"/>
      <c r="R6" s="102"/>
      <c r="S6" s="102"/>
      <c r="T6" s="102"/>
      <c r="U6" s="133"/>
    </row>
    <row r="7" spans="1:21" x14ac:dyDescent="0.25">
      <c r="A7" s="100"/>
      <c r="B7" s="101"/>
      <c r="C7" s="101"/>
      <c r="D7" s="101"/>
      <c r="E7" s="101"/>
      <c r="F7" s="101"/>
      <c r="G7" s="101"/>
      <c r="H7" s="101"/>
      <c r="I7" s="101"/>
      <c r="J7" s="101"/>
      <c r="L7" s="102"/>
      <c r="M7" s="102"/>
      <c r="N7" s="102"/>
      <c r="O7" s="102"/>
      <c r="P7" s="102"/>
      <c r="Q7" s="102"/>
      <c r="R7" s="102"/>
      <c r="S7" s="102"/>
      <c r="T7" s="102"/>
      <c r="U7" s="133"/>
    </row>
    <row r="8" spans="1:21" ht="15.6" customHeight="1" x14ac:dyDescent="0.25">
      <c r="A8" s="100"/>
      <c r="B8" s="282" t="s">
        <v>233</v>
      </c>
      <c r="C8" s="283"/>
      <c r="D8" s="283"/>
      <c r="E8" s="283"/>
      <c r="F8" s="283"/>
      <c r="G8" s="283"/>
      <c r="H8" s="283"/>
      <c r="I8" s="283"/>
      <c r="J8" s="283"/>
      <c r="K8" s="283"/>
      <c r="L8" s="283"/>
      <c r="M8" s="283"/>
      <c r="N8" s="283"/>
      <c r="O8" s="283"/>
      <c r="P8" s="283"/>
      <c r="Q8" s="283"/>
      <c r="R8" s="283"/>
      <c r="S8" s="283"/>
      <c r="T8" s="283"/>
      <c r="U8" s="133"/>
    </row>
    <row r="9" spans="1:21" ht="66.95" customHeight="1" x14ac:dyDescent="0.25">
      <c r="A9" s="100"/>
      <c r="B9" s="283"/>
      <c r="C9" s="283"/>
      <c r="D9" s="283"/>
      <c r="E9" s="283"/>
      <c r="F9" s="283"/>
      <c r="G9" s="283"/>
      <c r="H9" s="283"/>
      <c r="I9" s="283"/>
      <c r="J9" s="283"/>
      <c r="K9" s="283"/>
      <c r="L9" s="283"/>
      <c r="M9" s="283"/>
      <c r="N9" s="283"/>
      <c r="O9" s="283"/>
      <c r="P9" s="283"/>
      <c r="Q9" s="283"/>
      <c r="R9" s="283"/>
      <c r="S9" s="283"/>
      <c r="T9" s="283"/>
      <c r="U9" s="133"/>
    </row>
    <row r="10" spans="1:21" ht="35.25" customHeight="1" x14ac:dyDescent="0.25">
      <c r="A10" s="100"/>
      <c r="B10" s="283"/>
      <c r="C10" s="283"/>
      <c r="D10" s="283"/>
      <c r="E10" s="283"/>
      <c r="F10" s="283"/>
      <c r="G10" s="283"/>
      <c r="H10" s="283"/>
      <c r="I10" s="283"/>
      <c r="J10" s="283"/>
      <c r="K10" s="283"/>
      <c r="L10" s="283"/>
      <c r="M10" s="283"/>
      <c r="N10" s="283"/>
      <c r="O10" s="283"/>
      <c r="P10" s="283"/>
      <c r="Q10" s="283"/>
      <c r="R10" s="283"/>
      <c r="S10" s="283"/>
      <c r="T10" s="283"/>
      <c r="U10" s="133"/>
    </row>
    <row r="11" spans="1:21" ht="32.25" customHeight="1" x14ac:dyDescent="0.4">
      <c r="A11" s="100"/>
      <c r="B11" s="284" t="s">
        <v>234</v>
      </c>
      <c r="C11" s="284"/>
      <c r="D11" s="284"/>
      <c r="E11" s="284"/>
      <c r="F11" s="284"/>
      <c r="G11" s="284"/>
      <c r="H11" s="284"/>
      <c r="I11" s="284"/>
      <c r="J11" s="284"/>
      <c r="K11" s="284"/>
      <c r="L11" s="284"/>
      <c r="M11" s="284"/>
      <c r="N11" s="284"/>
      <c r="O11" s="284"/>
      <c r="P11" s="284"/>
      <c r="Q11" s="284"/>
      <c r="R11" s="284"/>
      <c r="S11" s="284"/>
      <c r="T11" s="284"/>
      <c r="U11" s="133"/>
    </row>
    <row r="12" spans="1:21" ht="60.75" customHeight="1" x14ac:dyDescent="0.25">
      <c r="A12" s="100"/>
      <c r="B12" s="102"/>
      <c r="C12" s="102"/>
      <c r="D12" s="103"/>
      <c r="E12" s="102"/>
      <c r="F12" s="102"/>
      <c r="G12" s="103"/>
      <c r="H12" s="102"/>
      <c r="I12" s="102"/>
      <c r="J12" s="102"/>
      <c r="K12" s="102"/>
      <c r="L12" s="107"/>
      <c r="M12" s="267"/>
      <c r="N12" s="267"/>
      <c r="O12" s="267"/>
      <c r="P12" s="267"/>
      <c r="Q12" s="144"/>
      <c r="R12" s="107"/>
      <c r="S12" s="107"/>
      <c r="T12" s="107"/>
      <c r="U12" s="133"/>
    </row>
    <row r="13" spans="1:21" ht="26.25" customHeight="1" x14ac:dyDescent="0.25">
      <c r="A13" s="100"/>
      <c r="B13" s="272" t="s">
        <v>165</v>
      </c>
      <c r="C13" s="272"/>
      <c r="D13" s="272"/>
      <c r="E13" s="272"/>
      <c r="F13" s="272"/>
      <c r="G13" s="272"/>
      <c r="H13" s="272"/>
      <c r="I13" s="272"/>
      <c r="J13" s="135"/>
      <c r="K13" s="102"/>
      <c r="L13" s="272" t="s">
        <v>175</v>
      </c>
      <c r="M13" s="272"/>
      <c r="N13" s="272"/>
      <c r="O13" s="272"/>
      <c r="P13" s="272"/>
      <c r="Q13" s="272"/>
      <c r="R13" s="272"/>
      <c r="S13" s="272"/>
      <c r="T13" s="272"/>
      <c r="U13" s="133"/>
    </row>
    <row r="14" spans="1:21" ht="38.25" customHeight="1" thickBot="1" x14ac:dyDescent="0.3">
      <c r="A14" s="100"/>
      <c r="B14" s="102"/>
      <c r="C14" s="102"/>
      <c r="D14" s="102"/>
      <c r="E14" s="102"/>
      <c r="F14" s="102"/>
      <c r="G14" s="102"/>
      <c r="H14" s="102"/>
      <c r="I14" s="102"/>
      <c r="J14" s="102"/>
      <c r="K14" s="102"/>
      <c r="L14" s="107"/>
      <c r="M14" s="138"/>
      <c r="N14" s="138"/>
      <c r="O14" s="138"/>
      <c r="P14" s="138"/>
      <c r="Q14" s="144"/>
      <c r="R14" s="107"/>
      <c r="S14" s="107"/>
      <c r="T14" s="107"/>
      <c r="U14" s="133"/>
    </row>
    <row r="15" spans="1:21" ht="66.75" customHeight="1" thickBot="1" x14ac:dyDescent="0.3">
      <c r="A15" s="100"/>
      <c r="B15" s="104" t="s">
        <v>164</v>
      </c>
      <c r="C15" s="260" t="s">
        <v>166</v>
      </c>
      <c r="D15" s="261"/>
      <c r="E15" s="261"/>
      <c r="F15" s="261"/>
      <c r="G15" s="261"/>
      <c r="H15" s="261"/>
      <c r="I15" s="262"/>
      <c r="J15" s="105"/>
      <c r="K15" s="102"/>
      <c r="L15" s="273" t="s">
        <v>220</v>
      </c>
      <c r="M15" s="274"/>
      <c r="N15" s="274"/>
      <c r="O15" s="274"/>
      <c r="P15" s="274"/>
      <c r="Q15" s="274"/>
      <c r="R15" s="274"/>
      <c r="S15" s="274"/>
      <c r="T15" s="275"/>
      <c r="U15" s="133"/>
    </row>
    <row r="16" spans="1:21" ht="24.75" customHeight="1" x14ac:dyDescent="0.25">
      <c r="A16" s="100"/>
      <c r="B16" s="251" t="s">
        <v>167</v>
      </c>
      <c r="C16" s="263" t="s">
        <v>190</v>
      </c>
      <c r="D16" s="264"/>
      <c r="E16" s="264"/>
      <c r="F16" s="264"/>
      <c r="G16" s="264"/>
      <c r="H16" s="264"/>
      <c r="I16" s="265"/>
      <c r="J16" s="105"/>
      <c r="K16" s="102"/>
      <c r="L16" s="276"/>
      <c r="M16" s="277"/>
      <c r="N16" s="277"/>
      <c r="O16" s="277"/>
      <c r="P16" s="277"/>
      <c r="Q16" s="277"/>
      <c r="R16" s="277"/>
      <c r="S16" s="277"/>
      <c r="T16" s="278"/>
      <c r="U16" s="133"/>
    </row>
    <row r="17" spans="1:21" ht="51.75" customHeight="1" thickBot="1" x14ac:dyDescent="0.3">
      <c r="A17" s="100"/>
      <c r="B17" s="252"/>
      <c r="C17" s="266"/>
      <c r="D17" s="267"/>
      <c r="E17" s="267"/>
      <c r="F17" s="267"/>
      <c r="G17" s="267"/>
      <c r="H17" s="267"/>
      <c r="I17" s="268"/>
      <c r="J17" s="105"/>
      <c r="K17" s="102"/>
      <c r="L17" s="276"/>
      <c r="M17" s="277"/>
      <c r="N17" s="277"/>
      <c r="O17" s="277"/>
      <c r="P17" s="277"/>
      <c r="Q17" s="277"/>
      <c r="R17" s="277"/>
      <c r="S17" s="277"/>
      <c r="T17" s="278"/>
      <c r="U17" s="133"/>
    </row>
    <row r="18" spans="1:21" ht="61.5" customHeight="1" thickBot="1" x14ac:dyDescent="0.3">
      <c r="A18" s="100"/>
      <c r="B18" s="253"/>
      <c r="C18" s="269"/>
      <c r="D18" s="270"/>
      <c r="E18" s="270"/>
      <c r="F18" s="270"/>
      <c r="G18" s="270"/>
      <c r="H18" s="270"/>
      <c r="I18" s="271"/>
      <c r="J18" s="105"/>
      <c r="K18" s="102"/>
      <c r="L18" s="106"/>
      <c r="M18" s="291" t="s">
        <v>179</v>
      </c>
      <c r="N18" s="292"/>
      <c r="O18" s="292"/>
      <c r="P18" s="292"/>
      <c r="Q18" s="292"/>
      <c r="R18" s="293"/>
      <c r="S18" s="104" t="s">
        <v>180</v>
      </c>
      <c r="T18" s="108"/>
      <c r="U18" s="133"/>
    </row>
    <row r="19" spans="1:21" ht="90" customHeight="1" thickBot="1" x14ac:dyDescent="0.3">
      <c r="A19" s="100"/>
      <c r="B19" s="109" t="s">
        <v>153</v>
      </c>
      <c r="C19" s="260" t="s">
        <v>191</v>
      </c>
      <c r="D19" s="261"/>
      <c r="E19" s="261"/>
      <c r="F19" s="261"/>
      <c r="G19" s="261"/>
      <c r="H19" s="261"/>
      <c r="I19" s="262"/>
      <c r="J19" s="105"/>
      <c r="K19" s="102"/>
      <c r="L19" s="106"/>
      <c r="M19" s="260" t="s">
        <v>181</v>
      </c>
      <c r="N19" s="261"/>
      <c r="O19" s="261"/>
      <c r="P19" s="261"/>
      <c r="Q19" s="261"/>
      <c r="R19" s="262"/>
      <c r="S19" s="110">
        <v>5</v>
      </c>
      <c r="T19" s="108"/>
      <c r="U19" s="133"/>
    </row>
    <row r="20" spans="1:21" ht="48.75" customHeight="1" x14ac:dyDescent="0.25">
      <c r="A20" s="100"/>
      <c r="B20" s="251" t="s">
        <v>168</v>
      </c>
      <c r="C20" s="263" t="s">
        <v>174</v>
      </c>
      <c r="D20" s="264"/>
      <c r="E20" s="264"/>
      <c r="F20" s="264"/>
      <c r="G20" s="264"/>
      <c r="H20" s="264"/>
      <c r="I20" s="265"/>
      <c r="J20" s="105"/>
      <c r="K20" s="102"/>
      <c r="L20" s="106"/>
      <c r="M20" s="263" t="s">
        <v>119</v>
      </c>
      <c r="N20" s="264"/>
      <c r="O20" s="264"/>
      <c r="P20" s="264"/>
      <c r="Q20" s="264"/>
      <c r="R20" s="265"/>
      <c r="S20" s="294">
        <v>4</v>
      </c>
      <c r="T20" s="108"/>
      <c r="U20" s="133"/>
    </row>
    <row r="21" spans="1:21" ht="38.25" customHeight="1" thickBot="1" x14ac:dyDescent="0.3">
      <c r="A21" s="100"/>
      <c r="B21" s="253"/>
      <c r="C21" s="269"/>
      <c r="D21" s="270"/>
      <c r="E21" s="270"/>
      <c r="F21" s="270"/>
      <c r="G21" s="270"/>
      <c r="H21" s="270"/>
      <c r="I21" s="271"/>
      <c r="J21" s="105"/>
      <c r="K21" s="102"/>
      <c r="L21" s="106"/>
      <c r="M21" s="269"/>
      <c r="N21" s="270"/>
      <c r="O21" s="270"/>
      <c r="P21" s="270"/>
      <c r="Q21" s="270"/>
      <c r="R21" s="271"/>
      <c r="S21" s="295"/>
      <c r="T21" s="108"/>
      <c r="U21" s="133"/>
    </row>
    <row r="22" spans="1:21" ht="15" customHeight="1" x14ac:dyDescent="0.25">
      <c r="A22" s="100"/>
      <c r="B22" s="251" t="s">
        <v>99</v>
      </c>
      <c r="C22" s="263" t="s">
        <v>192</v>
      </c>
      <c r="D22" s="264"/>
      <c r="E22" s="264"/>
      <c r="F22" s="264"/>
      <c r="G22" s="264"/>
      <c r="H22" s="264"/>
      <c r="I22" s="265"/>
      <c r="J22" s="105"/>
      <c r="K22" s="102"/>
      <c r="L22" s="106"/>
      <c r="M22" s="263" t="s">
        <v>120</v>
      </c>
      <c r="N22" s="264"/>
      <c r="O22" s="264"/>
      <c r="P22" s="264"/>
      <c r="Q22" s="264"/>
      <c r="R22" s="265"/>
      <c r="S22" s="294">
        <v>3</v>
      </c>
      <c r="T22" s="108"/>
      <c r="U22" s="133"/>
    </row>
    <row r="23" spans="1:21" ht="59.25" customHeight="1" thickBot="1" x14ac:dyDescent="0.3">
      <c r="A23" s="100"/>
      <c r="B23" s="252"/>
      <c r="C23" s="266"/>
      <c r="D23" s="267"/>
      <c r="E23" s="267"/>
      <c r="F23" s="267"/>
      <c r="G23" s="267"/>
      <c r="H23" s="267"/>
      <c r="I23" s="268"/>
      <c r="J23" s="105"/>
      <c r="K23" s="102"/>
      <c r="L23" s="106"/>
      <c r="M23" s="269"/>
      <c r="N23" s="270"/>
      <c r="O23" s="270"/>
      <c r="P23" s="270"/>
      <c r="Q23" s="270"/>
      <c r="R23" s="271"/>
      <c r="S23" s="295"/>
      <c r="T23" s="108"/>
      <c r="U23" s="133"/>
    </row>
    <row r="24" spans="1:21" ht="75" customHeight="1" thickBot="1" x14ac:dyDescent="0.3">
      <c r="A24" s="100"/>
      <c r="B24" s="253"/>
      <c r="C24" s="269"/>
      <c r="D24" s="270"/>
      <c r="E24" s="270"/>
      <c r="F24" s="270"/>
      <c r="G24" s="270"/>
      <c r="H24" s="270"/>
      <c r="I24" s="271"/>
      <c r="J24" s="105"/>
      <c r="K24" s="102"/>
      <c r="L24" s="106"/>
      <c r="M24" s="260" t="s">
        <v>121</v>
      </c>
      <c r="N24" s="261"/>
      <c r="O24" s="261"/>
      <c r="P24" s="261"/>
      <c r="Q24" s="261"/>
      <c r="R24" s="262"/>
      <c r="S24" s="110">
        <v>2</v>
      </c>
      <c r="T24" s="108"/>
      <c r="U24" s="133"/>
    </row>
    <row r="25" spans="1:21" ht="90" customHeight="1" thickBot="1" x14ac:dyDescent="0.3">
      <c r="A25" s="100"/>
      <c r="B25" s="251" t="s">
        <v>221</v>
      </c>
      <c r="C25" s="263" t="s">
        <v>193</v>
      </c>
      <c r="D25" s="264"/>
      <c r="E25" s="264"/>
      <c r="F25" s="264"/>
      <c r="G25" s="264"/>
      <c r="H25" s="264"/>
      <c r="I25" s="265"/>
      <c r="J25" s="105"/>
      <c r="K25" s="102"/>
      <c r="L25" s="111"/>
      <c r="M25" s="260" t="s">
        <v>182</v>
      </c>
      <c r="N25" s="261"/>
      <c r="O25" s="261"/>
      <c r="P25" s="261"/>
      <c r="Q25" s="261"/>
      <c r="R25" s="262"/>
      <c r="S25" s="110">
        <v>1</v>
      </c>
      <c r="T25" s="139"/>
      <c r="U25" s="133"/>
    </row>
    <row r="26" spans="1:21" ht="54.75" customHeight="1" thickBot="1" x14ac:dyDescent="0.3">
      <c r="A26" s="100"/>
      <c r="B26" s="252"/>
      <c r="C26" s="266"/>
      <c r="D26" s="267"/>
      <c r="E26" s="267"/>
      <c r="F26" s="267"/>
      <c r="G26" s="267"/>
      <c r="H26" s="267"/>
      <c r="I26" s="268"/>
      <c r="J26" s="105"/>
      <c r="K26" s="102"/>
      <c r="L26" s="285" t="s">
        <v>183</v>
      </c>
      <c r="M26" s="286"/>
      <c r="N26" s="286"/>
      <c r="O26" s="286"/>
      <c r="P26" s="286"/>
      <c r="Q26" s="286"/>
      <c r="R26" s="286"/>
      <c r="S26" s="286"/>
      <c r="T26" s="287"/>
      <c r="U26" s="133"/>
    </row>
    <row r="27" spans="1:21" ht="65.25" customHeight="1" x14ac:dyDescent="0.25">
      <c r="A27" s="100"/>
      <c r="B27" s="252"/>
      <c r="C27" s="266"/>
      <c r="D27" s="267"/>
      <c r="E27" s="267"/>
      <c r="F27" s="267"/>
      <c r="G27" s="267"/>
      <c r="H27" s="267"/>
      <c r="I27" s="268"/>
      <c r="J27" s="105"/>
      <c r="K27" s="102"/>
      <c r="L27" s="279" t="s">
        <v>186</v>
      </c>
      <c r="M27" s="245" t="s">
        <v>202</v>
      </c>
      <c r="N27" s="246"/>
      <c r="O27" s="246"/>
      <c r="P27" s="246"/>
      <c r="Q27" s="246"/>
      <c r="R27" s="246"/>
      <c r="S27" s="246"/>
      <c r="T27" s="247"/>
      <c r="U27" s="133"/>
    </row>
    <row r="28" spans="1:21" ht="55.5" customHeight="1" thickBot="1" x14ac:dyDescent="0.3">
      <c r="A28" s="100"/>
      <c r="B28" s="252"/>
      <c r="C28" s="266"/>
      <c r="D28" s="267"/>
      <c r="E28" s="267"/>
      <c r="F28" s="267"/>
      <c r="G28" s="267"/>
      <c r="H28" s="267"/>
      <c r="I28" s="268"/>
      <c r="J28" s="105"/>
      <c r="K28" s="102"/>
      <c r="L28" s="281"/>
      <c r="M28" s="248"/>
      <c r="N28" s="249"/>
      <c r="O28" s="249"/>
      <c r="P28" s="249"/>
      <c r="Q28" s="249"/>
      <c r="R28" s="249"/>
      <c r="S28" s="249"/>
      <c r="T28" s="250"/>
      <c r="U28" s="133"/>
    </row>
    <row r="29" spans="1:21" ht="57" customHeight="1" thickBot="1" x14ac:dyDescent="0.3">
      <c r="A29" s="100"/>
      <c r="B29" s="112" t="s">
        <v>195</v>
      </c>
      <c r="C29" s="260" t="s">
        <v>194</v>
      </c>
      <c r="D29" s="261"/>
      <c r="E29" s="261"/>
      <c r="F29" s="261"/>
      <c r="G29" s="261"/>
      <c r="H29" s="261"/>
      <c r="I29" s="262"/>
      <c r="J29" s="105"/>
      <c r="K29" s="102"/>
      <c r="L29" s="279" t="s">
        <v>187</v>
      </c>
      <c r="M29" s="245" t="s">
        <v>201</v>
      </c>
      <c r="N29" s="246"/>
      <c r="O29" s="246"/>
      <c r="P29" s="246"/>
      <c r="Q29" s="246"/>
      <c r="R29" s="246"/>
      <c r="S29" s="246"/>
      <c r="T29" s="247"/>
      <c r="U29" s="133"/>
    </row>
    <row r="30" spans="1:21" ht="24.75" customHeight="1" x14ac:dyDescent="0.25">
      <c r="A30" s="100"/>
      <c r="B30" s="251" t="s">
        <v>169</v>
      </c>
      <c r="C30" s="263" t="s">
        <v>170</v>
      </c>
      <c r="D30" s="264"/>
      <c r="E30" s="264"/>
      <c r="F30" s="264"/>
      <c r="G30" s="264"/>
      <c r="H30" s="264"/>
      <c r="I30" s="265"/>
      <c r="J30" s="105"/>
      <c r="K30" s="102"/>
      <c r="L30" s="280"/>
      <c r="M30" s="254"/>
      <c r="N30" s="255"/>
      <c r="O30" s="255"/>
      <c r="P30" s="255"/>
      <c r="Q30" s="255"/>
      <c r="R30" s="255"/>
      <c r="S30" s="255"/>
      <c r="T30" s="256"/>
      <c r="U30" s="133"/>
    </row>
    <row r="31" spans="1:21" ht="102" customHeight="1" x14ac:dyDescent="0.25">
      <c r="A31" s="100"/>
      <c r="B31" s="252"/>
      <c r="C31" s="266"/>
      <c r="D31" s="267"/>
      <c r="E31" s="267"/>
      <c r="F31" s="267"/>
      <c r="G31" s="267"/>
      <c r="H31" s="267"/>
      <c r="I31" s="268"/>
      <c r="J31" s="105"/>
      <c r="K31" s="102"/>
      <c r="L31" s="280"/>
      <c r="M31" s="254"/>
      <c r="N31" s="255"/>
      <c r="O31" s="255"/>
      <c r="P31" s="255"/>
      <c r="Q31" s="255"/>
      <c r="R31" s="255"/>
      <c r="S31" s="255"/>
      <c r="T31" s="256"/>
      <c r="U31" s="133"/>
    </row>
    <row r="32" spans="1:21" ht="63" customHeight="1" thickBot="1" x14ac:dyDescent="0.3">
      <c r="A32" s="100"/>
      <c r="B32" s="252"/>
      <c r="C32" s="266"/>
      <c r="D32" s="267"/>
      <c r="E32" s="267"/>
      <c r="F32" s="267"/>
      <c r="G32" s="267"/>
      <c r="H32" s="267"/>
      <c r="I32" s="268"/>
      <c r="J32" s="105"/>
      <c r="K32" s="113"/>
      <c r="L32" s="281"/>
      <c r="M32" s="248"/>
      <c r="N32" s="249"/>
      <c r="O32" s="249"/>
      <c r="P32" s="249"/>
      <c r="Q32" s="249"/>
      <c r="R32" s="249"/>
      <c r="S32" s="249"/>
      <c r="T32" s="250"/>
      <c r="U32" s="133"/>
    </row>
    <row r="33" spans="1:21" ht="15.75" customHeight="1" thickBot="1" x14ac:dyDescent="0.3">
      <c r="A33" s="100"/>
      <c r="B33" s="253"/>
      <c r="C33" s="269"/>
      <c r="D33" s="270"/>
      <c r="E33" s="270"/>
      <c r="F33" s="270"/>
      <c r="G33" s="270"/>
      <c r="H33" s="270"/>
      <c r="I33" s="271"/>
      <c r="J33" s="105"/>
      <c r="K33" s="113"/>
      <c r="L33" s="288" t="s">
        <v>123</v>
      </c>
      <c r="M33" s="245" t="s">
        <v>203</v>
      </c>
      <c r="N33" s="246"/>
      <c r="O33" s="246"/>
      <c r="P33" s="246"/>
      <c r="Q33" s="246"/>
      <c r="R33" s="246"/>
      <c r="S33" s="246"/>
      <c r="T33" s="247"/>
      <c r="U33" s="133"/>
    </row>
    <row r="34" spans="1:21" ht="30" customHeight="1" x14ac:dyDescent="0.25">
      <c r="A34" s="100"/>
      <c r="B34" s="251" t="s">
        <v>171</v>
      </c>
      <c r="C34" s="263" t="s">
        <v>172</v>
      </c>
      <c r="D34" s="264"/>
      <c r="E34" s="264"/>
      <c r="F34" s="264"/>
      <c r="G34" s="264"/>
      <c r="H34" s="264"/>
      <c r="I34" s="265"/>
      <c r="J34" s="105"/>
      <c r="K34" s="113"/>
      <c r="L34" s="289"/>
      <c r="M34" s="254"/>
      <c r="N34" s="255"/>
      <c r="O34" s="255"/>
      <c r="P34" s="255"/>
      <c r="Q34" s="255"/>
      <c r="R34" s="255"/>
      <c r="S34" s="255"/>
      <c r="T34" s="256"/>
      <c r="U34" s="133"/>
    </row>
    <row r="35" spans="1:21" ht="42.75" customHeight="1" thickBot="1" x14ac:dyDescent="0.3">
      <c r="A35" s="100"/>
      <c r="B35" s="253"/>
      <c r="C35" s="269"/>
      <c r="D35" s="270"/>
      <c r="E35" s="270"/>
      <c r="F35" s="270"/>
      <c r="G35" s="270"/>
      <c r="H35" s="270"/>
      <c r="I35" s="271"/>
      <c r="J35" s="105"/>
      <c r="K35" s="113"/>
      <c r="L35" s="290"/>
      <c r="M35" s="254"/>
      <c r="N35" s="255"/>
      <c r="O35" s="255"/>
      <c r="P35" s="255"/>
      <c r="Q35" s="255"/>
      <c r="R35" s="255"/>
      <c r="S35" s="255"/>
      <c r="T35" s="256"/>
      <c r="U35" s="133"/>
    </row>
    <row r="36" spans="1:21" ht="59.25" customHeight="1" thickBot="1" x14ac:dyDescent="0.3">
      <c r="A36" s="100"/>
      <c r="B36" s="112" t="s">
        <v>196</v>
      </c>
      <c r="C36" s="260" t="s">
        <v>197</v>
      </c>
      <c r="D36" s="261"/>
      <c r="E36" s="261"/>
      <c r="F36" s="261"/>
      <c r="G36" s="261"/>
      <c r="H36" s="261"/>
      <c r="I36" s="262"/>
      <c r="J36" s="105"/>
      <c r="K36" s="113"/>
      <c r="L36" s="279" t="s">
        <v>188</v>
      </c>
      <c r="M36" s="245" t="s">
        <v>204</v>
      </c>
      <c r="N36" s="246"/>
      <c r="O36" s="246"/>
      <c r="P36" s="246"/>
      <c r="Q36" s="246"/>
      <c r="R36" s="246"/>
      <c r="S36" s="246"/>
      <c r="T36" s="247"/>
      <c r="U36" s="133"/>
    </row>
    <row r="37" spans="1:21" ht="15" customHeight="1" x14ac:dyDescent="0.25">
      <c r="A37" s="100"/>
      <c r="B37" s="251" t="s">
        <v>173</v>
      </c>
      <c r="C37" s="263" t="s">
        <v>198</v>
      </c>
      <c r="D37" s="264"/>
      <c r="E37" s="264"/>
      <c r="F37" s="264"/>
      <c r="G37" s="264"/>
      <c r="H37" s="264"/>
      <c r="I37" s="265"/>
      <c r="J37" s="105"/>
      <c r="K37" s="113"/>
      <c r="L37" s="280"/>
      <c r="M37" s="254"/>
      <c r="N37" s="255"/>
      <c r="O37" s="255"/>
      <c r="P37" s="255"/>
      <c r="Q37" s="255"/>
      <c r="R37" s="255"/>
      <c r="S37" s="255"/>
      <c r="T37" s="256"/>
      <c r="U37" s="133"/>
    </row>
    <row r="38" spans="1:21" ht="15" customHeight="1" x14ac:dyDescent="0.25">
      <c r="A38" s="100"/>
      <c r="B38" s="252"/>
      <c r="C38" s="266"/>
      <c r="D38" s="267"/>
      <c r="E38" s="267"/>
      <c r="F38" s="267"/>
      <c r="G38" s="267"/>
      <c r="H38" s="267"/>
      <c r="I38" s="268"/>
      <c r="J38" s="105"/>
      <c r="K38" s="113"/>
      <c r="L38" s="280"/>
      <c r="M38" s="254"/>
      <c r="N38" s="255"/>
      <c r="O38" s="255"/>
      <c r="P38" s="255"/>
      <c r="Q38" s="255"/>
      <c r="R38" s="255"/>
      <c r="S38" s="255"/>
      <c r="T38" s="256"/>
      <c r="U38" s="133"/>
    </row>
    <row r="39" spans="1:21" ht="15" customHeight="1" x14ac:dyDescent="0.25">
      <c r="A39" s="100"/>
      <c r="B39" s="252"/>
      <c r="C39" s="266"/>
      <c r="D39" s="267"/>
      <c r="E39" s="267"/>
      <c r="F39" s="267"/>
      <c r="G39" s="267"/>
      <c r="H39" s="267"/>
      <c r="I39" s="268"/>
      <c r="J39" s="105"/>
      <c r="K39" s="113"/>
      <c r="L39" s="280"/>
      <c r="M39" s="254"/>
      <c r="N39" s="255"/>
      <c r="O39" s="255"/>
      <c r="P39" s="255"/>
      <c r="Q39" s="255"/>
      <c r="R39" s="255"/>
      <c r="S39" s="255"/>
      <c r="T39" s="256"/>
      <c r="U39" s="133"/>
    </row>
    <row r="40" spans="1:21" ht="50.25" customHeight="1" thickBot="1" x14ac:dyDescent="0.3">
      <c r="A40" s="100"/>
      <c r="B40" s="253"/>
      <c r="C40" s="269"/>
      <c r="D40" s="270"/>
      <c r="E40" s="270"/>
      <c r="F40" s="270"/>
      <c r="G40" s="270"/>
      <c r="H40" s="270"/>
      <c r="I40" s="271"/>
      <c r="J40" s="105"/>
      <c r="K40" s="113"/>
      <c r="L40" s="281"/>
      <c r="M40" s="248"/>
      <c r="N40" s="249"/>
      <c r="O40" s="249"/>
      <c r="P40" s="249"/>
      <c r="Q40" s="249"/>
      <c r="R40" s="249"/>
      <c r="S40" s="249"/>
      <c r="T40" s="250"/>
      <c r="U40" s="133"/>
    </row>
    <row r="41" spans="1:21" ht="41.25" customHeight="1" thickBot="1" x14ac:dyDescent="0.3">
      <c r="A41" s="100"/>
      <c r="B41" s="112" t="s">
        <v>176</v>
      </c>
      <c r="C41" s="260" t="s">
        <v>199</v>
      </c>
      <c r="D41" s="261"/>
      <c r="E41" s="261"/>
      <c r="F41" s="261"/>
      <c r="G41" s="261"/>
      <c r="H41" s="261"/>
      <c r="I41" s="262"/>
      <c r="J41" s="105"/>
      <c r="K41" s="113"/>
      <c r="L41" s="257" t="s">
        <v>189</v>
      </c>
      <c r="M41" s="245" t="s">
        <v>205</v>
      </c>
      <c r="N41" s="246"/>
      <c r="O41" s="246"/>
      <c r="P41" s="246"/>
      <c r="Q41" s="246"/>
      <c r="R41" s="246"/>
      <c r="S41" s="246"/>
      <c r="T41" s="247"/>
      <c r="U41" s="133"/>
    </row>
    <row r="42" spans="1:21" ht="51.75" customHeight="1" thickBot="1" x14ac:dyDescent="0.3">
      <c r="A42" s="100"/>
      <c r="B42" s="109" t="s">
        <v>177</v>
      </c>
      <c r="C42" s="260" t="s">
        <v>178</v>
      </c>
      <c r="D42" s="261"/>
      <c r="E42" s="261"/>
      <c r="F42" s="261"/>
      <c r="G42" s="261"/>
      <c r="H42" s="261"/>
      <c r="I42" s="262"/>
      <c r="J42" s="105"/>
      <c r="K42" s="113"/>
      <c r="L42" s="258"/>
      <c r="M42" s="254"/>
      <c r="N42" s="255"/>
      <c r="O42" s="255"/>
      <c r="P42" s="255"/>
      <c r="Q42" s="255"/>
      <c r="R42" s="255"/>
      <c r="S42" s="255"/>
      <c r="T42" s="256"/>
      <c r="U42" s="133"/>
    </row>
    <row r="43" spans="1:21" ht="15" customHeight="1" x14ac:dyDescent="0.25">
      <c r="A43" s="100"/>
      <c r="B43" s="251" t="s">
        <v>53</v>
      </c>
      <c r="C43" s="263" t="s">
        <v>200</v>
      </c>
      <c r="D43" s="264"/>
      <c r="E43" s="264"/>
      <c r="F43" s="264"/>
      <c r="G43" s="264"/>
      <c r="H43" s="264"/>
      <c r="I43" s="265"/>
      <c r="J43" s="105"/>
      <c r="K43" s="113"/>
      <c r="L43" s="258"/>
      <c r="M43" s="254"/>
      <c r="N43" s="255"/>
      <c r="O43" s="255"/>
      <c r="P43" s="255"/>
      <c r="Q43" s="255"/>
      <c r="R43" s="255"/>
      <c r="S43" s="255"/>
      <c r="T43" s="256"/>
      <c r="U43" s="133"/>
    </row>
    <row r="44" spans="1:21" ht="39" customHeight="1" thickBot="1" x14ac:dyDescent="0.3">
      <c r="A44" s="100"/>
      <c r="B44" s="252"/>
      <c r="C44" s="266"/>
      <c r="D44" s="267"/>
      <c r="E44" s="267"/>
      <c r="F44" s="267"/>
      <c r="G44" s="267"/>
      <c r="H44" s="267"/>
      <c r="I44" s="268"/>
      <c r="J44" s="105"/>
      <c r="K44" s="100"/>
      <c r="L44" s="259"/>
      <c r="M44" s="248"/>
      <c r="N44" s="249"/>
      <c r="O44" s="249"/>
      <c r="P44" s="249"/>
      <c r="Q44" s="249"/>
      <c r="R44" s="249"/>
      <c r="S44" s="249"/>
      <c r="T44" s="250"/>
      <c r="U44" s="133"/>
    </row>
    <row r="45" spans="1:21" ht="27" customHeight="1" x14ac:dyDescent="0.25">
      <c r="A45" s="100"/>
      <c r="B45" s="252"/>
      <c r="C45" s="266"/>
      <c r="D45" s="267"/>
      <c r="E45" s="267"/>
      <c r="F45" s="267"/>
      <c r="G45" s="267"/>
      <c r="H45" s="267"/>
      <c r="I45" s="268"/>
      <c r="J45" s="105"/>
      <c r="K45" s="100"/>
      <c r="L45" s="100"/>
      <c r="M45" s="100"/>
      <c r="N45" s="100"/>
      <c r="O45" s="100"/>
      <c r="P45" s="100"/>
      <c r="Q45" s="100"/>
      <c r="R45" s="100"/>
      <c r="S45" s="100"/>
      <c r="T45" s="100"/>
      <c r="U45" s="133"/>
    </row>
    <row r="46" spans="1:21" ht="24.75" customHeight="1" thickBot="1" x14ac:dyDescent="0.3">
      <c r="A46" s="100"/>
      <c r="B46" s="253"/>
      <c r="C46" s="269"/>
      <c r="D46" s="270"/>
      <c r="E46" s="270"/>
      <c r="F46" s="270"/>
      <c r="G46" s="270"/>
      <c r="H46" s="270"/>
      <c r="I46" s="271"/>
      <c r="J46" s="105"/>
      <c r="K46" s="100"/>
      <c r="L46" s="100"/>
      <c r="M46" s="100"/>
      <c r="N46" s="100"/>
      <c r="O46" s="100"/>
      <c r="P46" s="100"/>
      <c r="Q46" s="100"/>
      <c r="R46" s="100"/>
      <c r="S46" s="100"/>
      <c r="T46" s="100"/>
      <c r="U46" s="133"/>
    </row>
    <row r="47" spans="1:21" x14ac:dyDescent="0.25">
      <c r="A47" s="100"/>
      <c r="B47" s="143"/>
      <c r="C47" s="138"/>
      <c r="D47" s="138"/>
      <c r="E47" s="138"/>
      <c r="F47" s="138"/>
      <c r="G47" s="138"/>
      <c r="H47" s="138"/>
      <c r="I47" s="138"/>
      <c r="J47" s="138"/>
      <c r="K47" s="100"/>
      <c r="L47" s="133"/>
      <c r="M47" s="133"/>
      <c r="N47" s="133"/>
      <c r="O47" s="133"/>
      <c r="P47" s="133"/>
      <c r="Q47" s="133"/>
      <c r="R47" s="133"/>
      <c r="S47" s="133"/>
      <c r="T47" s="133"/>
      <c r="U47" s="133"/>
    </row>
    <row r="48" spans="1:21" x14ac:dyDescent="0.25">
      <c r="A48" s="133"/>
      <c r="B48" s="142"/>
      <c r="C48" s="142"/>
      <c r="D48" s="142"/>
      <c r="E48" s="142"/>
      <c r="F48" s="142"/>
      <c r="G48" s="142"/>
      <c r="H48" s="142"/>
      <c r="I48" s="142"/>
      <c r="J48" s="142"/>
      <c r="K48" s="133"/>
      <c r="U48" s="133"/>
    </row>
    <row r="49" spans="1:21" ht="15" hidden="1" customHeight="1" x14ac:dyDescent="0.25">
      <c r="A49" s="133"/>
      <c r="B49" s="133"/>
      <c r="C49" s="133"/>
      <c r="D49" s="133"/>
      <c r="E49" s="133"/>
      <c r="F49" s="133"/>
      <c r="G49" s="133"/>
      <c r="H49" s="133"/>
      <c r="I49" s="133"/>
      <c r="J49" s="133"/>
      <c r="K49" s="133"/>
      <c r="U49" s="133"/>
    </row>
    <row r="50" spans="1:21" ht="15" hidden="1" customHeight="1" x14ac:dyDescent="0.25">
      <c r="A50" s="133"/>
      <c r="B50" s="133"/>
      <c r="C50" s="133"/>
      <c r="D50" s="133"/>
      <c r="E50" s="133"/>
      <c r="F50" s="133"/>
      <c r="G50" s="133"/>
      <c r="H50" s="133"/>
      <c r="I50" s="133"/>
      <c r="J50" s="133"/>
      <c r="K50" s="133"/>
      <c r="U50" s="133"/>
    </row>
    <row r="51" spans="1:21" ht="15" hidden="1" customHeight="1" x14ac:dyDescent="0.25">
      <c r="A51" s="133"/>
      <c r="B51" s="133"/>
      <c r="C51" s="133"/>
      <c r="D51" s="133"/>
      <c r="E51" s="133"/>
      <c r="F51" s="133"/>
      <c r="G51" s="133"/>
      <c r="H51" s="133"/>
      <c r="I51" s="133"/>
      <c r="J51" s="133"/>
      <c r="K51" s="133"/>
      <c r="U51" s="133"/>
    </row>
    <row r="52" spans="1:21" ht="15" hidden="1" customHeight="1" x14ac:dyDescent="0.25">
      <c r="A52" s="133"/>
      <c r="B52" s="133"/>
      <c r="C52" s="133"/>
      <c r="D52" s="133"/>
      <c r="E52" s="133"/>
      <c r="F52" s="133"/>
      <c r="G52" s="133"/>
      <c r="H52" s="133"/>
      <c r="I52" s="133"/>
      <c r="J52" s="133"/>
    </row>
    <row r="53" spans="1:21" ht="15" hidden="1" customHeight="1" x14ac:dyDescent="0.25">
      <c r="A53" s="133"/>
      <c r="B53" s="133"/>
      <c r="C53" s="133"/>
      <c r="D53" s="133"/>
      <c r="E53" s="133"/>
      <c r="F53" s="133"/>
      <c r="G53" s="133"/>
      <c r="H53" s="133"/>
      <c r="I53" s="133"/>
      <c r="J53" s="133"/>
    </row>
    <row r="54" spans="1:21" ht="15" hidden="1" customHeight="1" x14ac:dyDescent="0.25">
      <c r="A54" s="133"/>
      <c r="B54" s="133"/>
      <c r="C54" s="133"/>
      <c r="D54" s="133"/>
      <c r="E54" s="133"/>
      <c r="F54" s="133"/>
      <c r="G54" s="133"/>
      <c r="H54" s="133"/>
      <c r="I54" s="133"/>
      <c r="J54" s="133"/>
    </row>
    <row r="55" spans="1:21" ht="15" hidden="1" customHeight="1" x14ac:dyDescent="0.25">
      <c r="A55" s="133"/>
      <c r="B55" s="133"/>
      <c r="C55" s="133"/>
      <c r="D55" s="133"/>
      <c r="E55" s="133"/>
      <c r="F55" s="133"/>
      <c r="G55" s="133"/>
      <c r="H55" s="133"/>
      <c r="I55" s="133"/>
      <c r="J55" s="133"/>
    </row>
    <row r="56" spans="1:21" ht="15" hidden="1" customHeight="1" x14ac:dyDescent="0.25"/>
    <row r="57" spans="1:21" ht="15" hidden="1" customHeight="1" x14ac:dyDescent="0.25"/>
    <row r="58" spans="1:21" ht="15" hidden="1" customHeight="1" x14ac:dyDescent="0.25"/>
    <row r="59" spans="1:21" ht="15" hidden="1" customHeight="1" x14ac:dyDescent="0.25"/>
    <row r="60" spans="1:21" ht="15" hidden="1" customHeight="1" x14ac:dyDescent="0.25"/>
    <row r="61" spans="1:21" ht="15" hidden="1" customHeight="1" x14ac:dyDescent="0.25"/>
    <row r="62" spans="1:21" ht="15" hidden="1" customHeight="1" x14ac:dyDescent="0.25"/>
    <row r="63" spans="1:21" ht="15" hidden="1" customHeight="1" x14ac:dyDescent="0.25"/>
    <row r="64" spans="1:21"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idden="1" x14ac:dyDescent="0.25"/>
  </sheetData>
  <sheetProtection algorithmName="SHA-512" hashValue="UtprzieFirC7yGuIQVWrBWgY6SwX5NE4vsVDtyRIkmVit5/eakfEk/HUk3JrAPrKuBGilFfQPh2Dptjd0uhq2g==" saltValue="X17jy7NVJAFlBd4UFuO2Mg==" spinCount="100000" sheet="1" objects="1" scenarios="1"/>
  <mergeCells count="47">
    <mergeCell ref="B8:T10"/>
    <mergeCell ref="B11:T11"/>
    <mergeCell ref="L26:T26"/>
    <mergeCell ref="M33:T35"/>
    <mergeCell ref="L33:L35"/>
    <mergeCell ref="M18:R18"/>
    <mergeCell ref="M12:P12"/>
    <mergeCell ref="M29:T32"/>
    <mergeCell ref="L29:L32"/>
    <mergeCell ref="L27:L28"/>
    <mergeCell ref="S22:S23"/>
    <mergeCell ref="S20:S21"/>
    <mergeCell ref="B34:B35"/>
    <mergeCell ref="B13:I13"/>
    <mergeCell ref="B25:B28"/>
    <mergeCell ref="B30:B33"/>
    <mergeCell ref="L13:T13"/>
    <mergeCell ref="C16:I18"/>
    <mergeCell ref="L15:T17"/>
    <mergeCell ref="C36:I36"/>
    <mergeCell ref="C19:I19"/>
    <mergeCell ref="M36:T40"/>
    <mergeCell ref="L36:L40"/>
    <mergeCell ref="M22:R23"/>
    <mergeCell ref="M20:R21"/>
    <mergeCell ref="M19:R19"/>
    <mergeCell ref="M25:R25"/>
    <mergeCell ref="M24:R24"/>
    <mergeCell ref="C20:I21"/>
    <mergeCell ref="C29:I29"/>
    <mergeCell ref="C34:I35"/>
    <mergeCell ref="C25:I28"/>
    <mergeCell ref="M27:T28"/>
    <mergeCell ref="B16:B18"/>
    <mergeCell ref="M41:T44"/>
    <mergeCell ref="L41:L44"/>
    <mergeCell ref="C15:I15"/>
    <mergeCell ref="B20:B21"/>
    <mergeCell ref="B22:B24"/>
    <mergeCell ref="C30:I33"/>
    <mergeCell ref="C22:I24"/>
    <mergeCell ref="B37:B40"/>
    <mergeCell ref="C43:I46"/>
    <mergeCell ref="B43:B46"/>
    <mergeCell ref="C41:I41"/>
    <mergeCell ref="C42:I42"/>
    <mergeCell ref="C37:I40"/>
  </mergeCells>
  <phoneticPr fontId="52" type="noConversion"/>
  <printOptions horizontalCentered="1" verticalCentered="1"/>
  <pageMargins left="0.7" right="0.7" top="0.75" bottom="0.75" header="0.3" footer="0.3"/>
  <pageSetup scale="32" orientation="portrait" r:id="rId1"/>
  <headerFooter>
    <oddFooter>&amp;R&amp;"Calibri,Normal"&amp;K000000GT02-F31 Vr2 (2019-02-21)</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3"/>
  <sheetViews>
    <sheetView view="pageBreakPreview" zoomScale="50" zoomScaleNormal="50" zoomScaleSheetLayoutView="50" zoomScalePageLayoutView="50" workbookViewId="0">
      <selection activeCell="L47" sqref="L47:O47"/>
    </sheetView>
  </sheetViews>
  <sheetFormatPr baseColWidth="10" defaultColWidth="0" defaultRowHeight="18.75" zeroHeight="1" x14ac:dyDescent="0.3"/>
  <cols>
    <col min="1" max="1" width="4.28515625" style="52" customWidth="1"/>
    <col min="2" max="2" width="13" style="58" bestFit="1" customWidth="1"/>
    <col min="3" max="3" width="41.42578125" style="52" customWidth="1"/>
    <col min="4" max="4" width="41.7109375" style="52" customWidth="1"/>
    <col min="5" max="5" width="28.85546875" style="52" customWidth="1"/>
    <col min="6" max="6" width="29.7109375" style="52" customWidth="1"/>
    <col min="7" max="7" width="33.42578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42578125" style="52" customWidth="1"/>
    <col min="19" max="19" width="3.7109375" style="52" customWidth="1"/>
    <col min="20" max="21" width="0" style="52" hidden="1" customWidth="1"/>
    <col min="22" max="16384" width="10.85546875" style="52" hidden="1"/>
  </cols>
  <sheetData>
    <row r="1" spans="1:21" ht="30" customHeight="1" thickBot="1" x14ac:dyDescent="0.35">
      <c r="A1" s="145"/>
      <c r="B1" s="146"/>
      <c r="C1" s="145"/>
      <c r="D1" s="145"/>
      <c r="E1" s="145"/>
      <c r="F1" s="145"/>
      <c r="G1" s="145"/>
      <c r="H1" s="145"/>
      <c r="I1" s="145"/>
      <c r="J1" s="145"/>
      <c r="K1" s="145"/>
      <c r="L1" s="145"/>
      <c r="M1" s="145"/>
      <c r="N1" s="145"/>
      <c r="O1" s="145"/>
      <c r="P1" s="147"/>
      <c r="Q1" s="145"/>
      <c r="R1" s="145"/>
    </row>
    <row r="2" spans="1:21" ht="64.5" customHeight="1" thickBot="1" x14ac:dyDescent="0.3">
      <c r="A2" s="114"/>
      <c r="B2" s="366" t="s">
        <v>156</v>
      </c>
      <c r="C2" s="367"/>
      <c r="D2" s="367"/>
      <c r="E2" s="367"/>
      <c r="F2" s="367"/>
      <c r="G2" s="367"/>
      <c r="H2" s="367"/>
      <c r="I2" s="367"/>
      <c r="J2" s="367"/>
      <c r="K2" s="367"/>
      <c r="L2" s="367"/>
      <c r="M2" s="367"/>
      <c r="N2" s="367"/>
      <c r="O2" s="367"/>
      <c r="P2" s="367"/>
      <c r="Q2" s="367"/>
      <c r="R2" s="368"/>
      <c r="S2" s="114"/>
      <c r="T2" s="114"/>
      <c r="U2" s="114"/>
    </row>
    <row r="3" spans="1:21" ht="35.25" customHeight="1" thickBot="1" x14ac:dyDescent="0.3">
      <c r="A3" s="114"/>
      <c r="B3" s="361" t="s">
        <v>51</v>
      </c>
      <c r="C3" s="357"/>
      <c r="D3" s="357"/>
      <c r="E3" s="357"/>
      <c r="F3" s="357"/>
      <c r="G3" s="357"/>
      <c r="H3" s="358"/>
      <c r="I3" s="136"/>
      <c r="J3" s="136"/>
      <c r="K3" s="357"/>
      <c r="L3" s="357"/>
      <c r="M3" s="357"/>
      <c r="N3" s="358"/>
      <c r="O3" s="361" t="s">
        <v>52</v>
      </c>
      <c r="P3" s="362"/>
      <c r="Q3" s="362"/>
      <c r="R3" s="363"/>
      <c r="S3" s="114"/>
      <c r="T3" s="114"/>
      <c r="U3" s="114"/>
    </row>
    <row r="4" spans="1:21" s="56" customFormat="1" ht="56.25" customHeight="1" thickBot="1" x14ac:dyDescent="0.5">
      <c r="A4" s="114"/>
      <c r="B4" s="369" t="s">
        <v>17</v>
      </c>
      <c r="C4" s="360" t="s">
        <v>184</v>
      </c>
      <c r="D4" s="359" t="s">
        <v>158</v>
      </c>
      <c r="E4" s="359" t="s">
        <v>185</v>
      </c>
      <c r="F4" s="359" t="s">
        <v>214</v>
      </c>
      <c r="G4" s="359" t="s">
        <v>99</v>
      </c>
      <c r="H4" s="351" t="s">
        <v>154</v>
      </c>
      <c r="I4" s="352"/>
      <c r="J4" s="372" t="s">
        <v>55</v>
      </c>
      <c r="K4" s="373"/>
      <c r="L4" s="373"/>
      <c r="M4" s="373"/>
      <c r="N4" s="374"/>
      <c r="O4" s="359" t="s">
        <v>57</v>
      </c>
      <c r="P4" s="364" t="s">
        <v>56</v>
      </c>
      <c r="Q4" s="359" t="s">
        <v>53</v>
      </c>
      <c r="R4" s="359"/>
      <c r="S4" s="114"/>
      <c r="T4" s="114"/>
      <c r="U4" s="114"/>
    </row>
    <row r="5" spans="1:21" s="57" customFormat="1" ht="129" customHeight="1" thickBot="1" x14ac:dyDescent="0.5">
      <c r="A5" s="114"/>
      <c r="B5" s="370"/>
      <c r="C5" s="371"/>
      <c r="D5" s="360"/>
      <c r="E5" s="360"/>
      <c r="F5" s="360"/>
      <c r="G5" s="360"/>
      <c r="H5" s="353"/>
      <c r="I5" s="354"/>
      <c r="J5" s="140" t="s">
        <v>208</v>
      </c>
      <c r="K5" s="140" t="s">
        <v>209</v>
      </c>
      <c r="L5" s="140" t="s">
        <v>155</v>
      </c>
      <c r="M5" s="140" t="s">
        <v>212</v>
      </c>
      <c r="N5" s="140" t="s">
        <v>213</v>
      </c>
      <c r="O5" s="360"/>
      <c r="P5" s="365"/>
      <c r="Q5" s="149" t="s">
        <v>58</v>
      </c>
      <c r="R5" s="149" t="s">
        <v>59</v>
      </c>
      <c r="S5" s="114"/>
      <c r="T5" s="114"/>
      <c r="U5" s="114"/>
    </row>
    <row r="6" spans="1:21" ht="46.5" customHeight="1" thickBot="1" x14ac:dyDescent="0.3">
      <c r="A6" s="114"/>
      <c r="B6" s="322">
        <v>1</v>
      </c>
      <c r="C6" s="325"/>
      <c r="D6" s="340"/>
      <c r="E6" s="320"/>
      <c r="F6" s="331"/>
      <c r="G6" s="153"/>
      <c r="H6" s="299"/>
      <c r="I6" s="343"/>
      <c r="J6" s="321"/>
      <c r="K6" s="299"/>
      <c r="L6" s="320"/>
      <c r="M6" s="334"/>
      <c r="N6" s="337"/>
      <c r="O6" s="314">
        <f>SUM(K6+N6)</f>
        <v>0</v>
      </c>
      <c r="P6" s="317">
        <f>H6*O6/100%</f>
        <v>0</v>
      </c>
      <c r="Q6" s="296" t="s">
        <v>229</v>
      </c>
      <c r="R6" s="296" t="s">
        <v>228</v>
      </c>
      <c r="S6" s="114"/>
      <c r="T6" s="114"/>
      <c r="U6" s="114"/>
    </row>
    <row r="7" spans="1:21" ht="48" customHeight="1" thickBot="1" x14ac:dyDescent="0.3">
      <c r="A7" s="114"/>
      <c r="B7" s="323"/>
      <c r="C7" s="326"/>
      <c r="D7" s="341"/>
      <c r="E7" s="300"/>
      <c r="F7" s="300"/>
      <c r="G7" s="153"/>
      <c r="H7" s="300"/>
      <c r="I7" s="344"/>
      <c r="J7" s="297"/>
      <c r="K7" s="300"/>
      <c r="L7" s="300"/>
      <c r="M7" s="335"/>
      <c r="N7" s="338"/>
      <c r="O7" s="315"/>
      <c r="P7" s="318"/>
      <c r="Q7" s="297"/>
      <c r="R7" s="297"/>
      <c r="S7" s="114"/>
      <c r="T7" s="114"/>
      <c r="U7" s="114"/>
    </row>
    <row r="8" spans="1:21" ht="48" customHeight="1" thickBot="1" x14ac:dyDescent="0.3">
      <c r="A8" s="114"/>
      <c r="B8" s="323"/>
      <c r="C8" s="326"/>
      <c r="D8" s="341"/>
      <c r="E8" s="300"/>
      <c r="F8" s="300"/>
      <c r="G8" s="153"/>
      <c r="H8" s="300"/>
      <c r="I8" s="148"/>
      <c r="J8" s="297"/>
      <c r="K8" s="300"/>
      <c r="L8" s="300"/>
      <c r="M8" s="335"/>
      <c r="N8" s="338"/>
      <c r="O8" s="315"/>
      <c r="P8" s="318"/>
      <c r="Q8" s="297"/>
      <c r="R8" s="297"/>
      <c r="S8" s="114"/>
      <c r="T8" s="114"/>
      <c r="U8" s="114"/>
    </row>
    <row r="9" spans="1:21" ht="48" customHeight="1" thickBot="1" x14ac:dyDescent="0.3">
      <c r="A9" s="114"/>
      <c r="B9" s="323"/>
      <c r="C9" s="326"/>
      <c r="D9" s="341"/>
      <c r="E9" s="300"/>
      <c r="F9" s="300"/>
      <c r="G9" s="153"/>
      <c r="H9" s="300"/>
      <c r="I9" s="148"/>
      <c r="J9" s="297"/>
      <c r="K9" s="300"/>
      <c r="L9" s="300"/>
      <c r="M9" s="335"/>
      <c r="N9" s="338"/>
      <c r="O9" s="315"/>
      <c r="P9" s="318"/>
      <c r="Q9" s="297"/>
      <c r="R9" s="297"/>
      <c r="S9" s="114"/>
      <c r="T9" s="114"/>
      <c r="U9" s="114"/>
    </row>
    <row r="10" spans="1:21" ht="48" customHeight="1" thickBot="1" x14ac:dyDescent="0.3">
      <c r="A10" s="114"/>
      <c r="B10" s="324"/>
      <c r="C10" s="327"/>
      <c r="D10" s="342"/>
      <c r="E10" s="301"/>
      <c r="F10" s="301"/>
      <c r="G10" s="153"/>
      <c r="H10" s="301"/>
      <c r="I10" s="148"/>
      <c r="J10" s="298"/>
      <c r="K10" s="301"/>
      <c r="L10" s="301"/>
      <c r="M10" s="336"/>
      <c r="N10" s="339"/>
      <c r="O10" s="316"/>
      <c r="P10" s="319"/>
      <c r="Q10" s="298"/>
      <c r="R10" s="298"/>
      <c r="S10" s="114"/>
      <c r="T10" s="114"/>
      <c r="U10" s="114"/>
    </row>
    <row r="11" spans="1:21" ht="48" customHeight="1" thickBot="1" x14ac:dyDescent="0.3">
      <c r="A11" s="114"/>
      <c r="B11" s="322">
        <v>2</v>
      </c>
      <c r="C11" s="325"/>
      <c r="D11" s="328"/>
      <c r="E11" s="325"/>
      <c r="F11" s="331"/>
      <c r="G11" s="153"/>
      <c r="H11" s="299"/>
      <c r="I11" s="343"/>
      <c r="J11" s="321"/>
      <c r="K11" s="299"/>
      <c r="L11" s="320"/>
      <c r="M11" s="334"/>
      <c r="N11" s="337"/>
      <c r="O11" s="314">
        <f>SUM(K11+N11)</f>
        <v>0</v>
      </c>
      <c r="P11" s="317">
        <f>H11*O11/100%</f>
        <v>0</v>
      </c>
      <c r="Q11" s="296" t="s">
        <v>229</v>
      </c>
      <c r="R11" s="296" t="s">
        <v>228</v>
      </c>
      <c r="S11" s="114"/>
      <c r="T11" s="114"/>
      <c r="U11" s="114"/>
    </row>
    <row r="12" spans="1:21" ht="48" customHeight="1" thickBot="1" x14ac:dyDescent="0.3">
      <c r="A12" s="114"/>
      <c r="B12" s="323"/>
      <c r="C12" s="326"/>
      <c r="D12" s="329"/>
      <c r="E12" s="326"/>
      <c r="F12" s="300"/>
      <c r="G12" s="153"/>
      <c r="H12" s="300"/>
      <c r="I12" s="344"/>
      <c r="J12" s="297"/>
      <c r="K12" s="300"/>
      <c r="L12" s="300"/>
      <c r="M12" s="335"/>
      <c r="N12" s="338"/>
      <c r="O12" s="315"/>
      <c r="P12" s="318"/>
      <c r="Q12" s="297"/>
      <c r="R12" s="297"/>
      <c r="S12" s="114"/>
      <c r="T12" s="114"/>
      <c r="U12" s="114"/>
    </row>
    <row r="13" spans="1:21" ht="56.25" customHeight="1" thickBot="1" x14ac:dyDescent="0.3">
      <c r="A13" s="114"/>
      <c r="B13" s="323"/>
      <c r="C13" s="326"/>
      <c r="D13" s="329"/>
      <c r="E13" s="326"/>
      <c r="F13" s="300"/>
      <c r="G13" s="153"/>
      <c r="H13" s="300"/>
      <c r="I13" s="148"/>
      <c r="J13" s="297"/>
      <c r="K13" s="300"/>
      <c r="L13" s="300"/>
      <c r="M13" s="335"/>
      <c r="N13" s="338"/>
      <c r="O13" s="315"/>
      <c r="P13" s="318"/>
      <c r="Q13" s="297"/>
      <c r="R13" s="297"/>
      <c r="S13" s="114"/>
      <c r="T13" s="114"/>
      <c r="U13" s="114"/>
    </row>
    <row r="14" spans="1:21" ht="56.25" customHeight="1" thickBot="1" x14ac:dyDescent="0.3">
      <c r="A14" s="114"/>
      <c r="B14" s="323"/>
      <c r="C14" s="326"/>
      <c r="D14" s="329"/>
      <c r="E14" s="326"/>
      <c r="F14" s="300"/>
      <c r="G14" s="153"/>
      <c r="H14" s="300"/>
      <c r="I14" s="148"/>
      <c r="J14" s="297"/>
      <c r="K14" s="300"/>
      <c r="L14" s="300"/>
      <c r="M14" s="335"/>
      <c r="N14" s="338"/>
      <c r="O14" s="315"/>
      <c r="P14" s="318"/>
      <c r="Q14" s="297"/>
      <c r="R14" s="297"/>
      <c r="S14" s="114"/>
      <c r="T14" s="114"/>
      <c r="U14" s="114"/>
    </row>
    <row r="15" spans="1:21" ht="47.25" customHeight="1" thickBot="1" x14ac:dyDescent="0.3">
      <c r="A15" s="114"/>
      <c r="B15" s="324"/>
      <c r="C15" s="327"/>
      <c r="D15" s="330"/>
      <c r="E15" s="327"/>
      <c r="F15" s="301"/>
      <c r="G15" s="153"/>
      <c r="H15" s="301"/>
      <c r="I15" s="148"/>
      <c r="J15" s="298"/>
      <c r="K15" s="301"/>
      <c r="L15" s="301"/>
      <c r="M15" s="336"/>
      <c r="N15" s="339"/>
      <c r="O15" s="316"/>
      <c r="P15" s="319"/>
      <c r="Q15" s="298"/>
      <c r="R15" s="298"/>
      <c r="S15" s="114"/>
      <c r="T15" s="114"/>
      <c r="U15" s="114"/>
    </row>
    <row r="16" spans="1:21" ht="47.25" customHeight="1" thickBot="1" x14ac:dyDescent="0.3">
      <c r="A16" s="114"/>
      <c r="B16" s="322">
        <v>3</v>
      </c>
      <c r="C16" s="325"/>
      <c r="D16" s="328"/>
      <c r="E16" s="325"/>
      <c r="F16" s="331"/>
      <c r="G16" s="153"/>
      <c r="H16" s="299"/>
      <c r="I16" s="343"/>
      <c r="J16" s="321"/>
      <c r="K16" s="299"/>
      <c r="L16" s="320"/>
      <c r="M16" s="321"/>
      <c r="N16" s="299"/>
      <c r="O16" s="314">
        <f>SUM(K16+N16)</f>
        <v>0</v>
      </c>
      <c r="P16" s="317">
        <f>H16*O16/100%</f>
        <v>0</v>
      </c>
      <c r="Q16" s="296" t="s">
        <v>229</v>
      </c>
      <c r="R16" s="296" t="s">
        <v>228</v>
      </c>
      <c r="S16" s="114"/>
      <c r="T16" s="114"/>
      <c r="U16" s="114"/>
    </row>
    <row r="17" spans="1:21" ht="47.25" customHeight="1" thickBot="1" x14ac:dyDescent="0.3">
      <c r="A17" s="114"/>
      <c r="B17" s="323"/>
      <c r="C17" s="326"/>
      <c r="D17" s="329"/>
      <c r="E17" s="326"/>
      <c r="F17" s="300"/>
      <c r="G17" s="153"/>
      <c r="H17" s="300"/>
      <c r="I17" s="344"/>
      <c r="J17" s="297"/>
      <c r="K17" s="300"/>
      <c r="L17" s="300"/>
      <c r="M17" s="297"/>
      <c r="N17" s="300"/>
      <c r="O17" s="315"/>
      <c r="P17" s="318"/>
      <c r="Q17" s="297"/>
      <c r="R17" s="297"/>
      <c r="S17" s="114"/>
      <c r="T17" s="114"/>
      <c r="U17" s="114"/>
    </row>
    <row r="18" spans="1:21" ht="47.25" customHeight="1" thickBot="1" x14ac:dyDescent="0.3">
      <c r="A18" s="114"/>
      <c r="B18" s="323"/>
      <c r="C18" s="326"/>
      <c r="D18" s="329"/>
      <c r="E18" s="326"/>
      <c r="F18" s="300"/>
      <c r="G18" s="153"/>
      <c r="H18" s="300"/>
      <c r="I18" s="148"/>
      <c r="J18" s="297"/>
      <c r="K18" s="300"/>
      <c r="L18" s="300"/>
      <c r="M18" s="297"/>
      <c r="N18" s="300"/>
      <c r="O18" s="315"/>
      <c r="P18" s="318"/>
      <c r="Q18" s="297"/>
      <c r="R18" s="297"/>
      <c r="S18" s="114"/>
      <c r="T18" s="114"/>
      <c r="U18" s="114"/>
    </row>
    <row r="19" spans="1:21" ht="55.5" customHeight="1" thickBot="1" x14ac:dyDescent="0.3">
      <c r="A19" s="114"/>
      <c r="B19" s="323"/>
      <c r="C19" s="326"/>
      <c r="D19" s="329"/>
      <c r="E19" s="326"/>
      <c r="F19" s="300"/>
      <c r="G19" s="153"/>
      <c r="H19" s="300"/>
      <c r="I19" s="148"/>
      <c r="J19" s="297"/>
      <c r="K19" s="300"/>
      <c r="L19" s="300"/>
      <c r="M19" s="297"/>
      <c r="N19" s="300"/>
      <c r="O19" s="315"/>
      <c r="P19" s="318"/>
      <c r="Q19" s="297"/>
      <c r="R19" s="297"/>
      <c r="S19" s="114"/>
      <c r="T19" s="114"/>
      <c r="U19" s="114"/>
    </row>
    <row r="20" spans="1:21" ht="39.75" customHeight="1" thickBot="1" x14ac:dyDescent="0.3">
      <c r="A20" s="114"/>
      <c r="B20" s="324"/>
      <c r="C20" s="327"/>
      <c r="D20" s="330"/>
      <c r="E20" s="327"/>
      <c r="F20" s="301"/>
      <c r="G20" s="153"/>
      <c r="H20" s="301"/>
      <c r="I20" s="148"/>
      <c r="J20" s="298"/>
      <c r="K20" s="301"/>
      <c r="L20" s="301"/>
      <c r="M20" s="298"/>
      <c r="N20" s="301"/>
      <c r="O20" s="316"/>
      <c r="P20" s="319"/>
      <c r="Q20" s="298"/>
      <c r="R20" s="298"/>
      <c r="S20" s="114"/>
      <c r="T20" s="114"/>
      <c r="U20" s="114"/>
    </row>
    <row r="21" spans="1:21" ht="39.75" customHeight="1" thickBot="1" x14ac:dyDescent="0.3">
      <c r="A21" s="114"/>
      <c r="B21" s="322">
        <v>4</v>
      </c>
      <c r="C21" s="325"/>
      <c r="D21" s="328"/>
      <c r="E21" s="325"/>
      <c r="F21" s="331"/>
      <c r="G21" s="153"/>
      <c r="H21" s="299"/>
      <c r="I21" s="378"/>
      <c r="J21" s="321"/>
      <c r="K21" s="299"/>
      <c r="L21" s="320"/>
      <c r="M21" s="321"/>
      <c r="N21" s="299"/>
      <c r="O21" s="314">
        <f>SUM(K21+N21)</f>
        <v>0</v>
      </c>
      <c r="P21" s="317">
        <f>H21*O21/100%</f>
        <v>0</v>
      </c>
      <c r="Q21" s="296" t="s">
        <v>229</v>
      </c>
      <c r="R21" s="296" t="s">
        <v>228</v>
      </c>
      <c r="S21" s="114"/>
      <c r="T21" s="114"/>
      <c r="U21" s="114"/>
    </row>
    <row r="22" spans="1:21" ht="39.75" customHeight="1" thickBot="1" x14ac:dyDescent="0.3">
      <c r="A22" s="114"/>
      <c r="B22" s="323"/>
      <c r="C22" s="326"/>
      <c r="D22" s="329"/>
      <c r="E22" s="326"/>
      <c r="F22" s="300"/>
      <c r="G22" s="153"/>
      <c r="H22" s="332"/>
      <c r="I22" s="379"/>
      <c r="J22" s="297"/>
      <c r="K22" s="300"/>
      <c r="L22" s="300"/>
      <c r="M22" s="297"/>
      <c r="N22" s="300"/>
      <c r="O22" s="315"/>
      <c r="P22" s="318"/>
      <c r="Q22" s="297"/>
      <c r="R22" s="297"/>
      <c r="S22" s="114"/>
      <c r="T22" s="114"/>
      <c r="U22" s="114"/>
    </row>
    <row r="23" spans="1:21" ht="39.75" customHeight="1" thickBot="1" x14ac:dyDescent="0.3">
      <c r="A23" s="114"/>
      <c r="B23" s="323"/>
      <c r="C23" s="326"/>
      <c r="D23" s="329"/>
      <c r="E23" s="326"/>
      <c r="F23" s="300"/>
      <c r="G23" s="153"/>
      <c r="H23" s="332"/>
      <c r="I23" s="168"/>
      <c r="J23" s="297"/>
      <c r="K23" s="300"/>
      <c r="L23" s="300"/>
      <c r="M23" s="297"/>
      <c r="N23" s="300"/>
      <c r="O23" s="315"/>
      <c r="P23" s="318"/>
      <c r="Q23" s="297"/>
      <c r="R23" s="297"/>
      <c r="S23" s="114"/>
      <c r="T23" s="114"/>
      <c r="U23" s="114"/>
    </row>
    <row r="24" spans="1:21" ht="39" customHeight="1" thickBot="1" x14ac:dyDescent="0.3">
      <c r="A24" s="114"/>
      <c r="B24" s="323"/>
      <c r="C24" s="326"/>
      <c r="D24" s="329"/>
      <c r="E24" s="326"/>
      <c r="F24" s="300"/>
      <c r="G24" s="153"/>
      <c r="H24" s="332"/>
      <c r="I24" s="168"/>
      <c r="J24" s="297"/>
      <c r="K24" s="300"/>
      <c r="L24" s="300"/>
      <c r="M24" s="297"/>
      <c r="N24" s="300"/>
      <c r="O24" s="315"/>
      <c r="P24" s="318"/>
      <c r="Q24" s="297"/>
      <c r="R24" s="297"/>
      <c r="S24" s="114"/>
      <c r="T24" s="114"/>
      <c r="U24" s="114"/>
    </row>
    <row r="25" spans="1:21" ht="39" customHeight="1" thickBot="1" x14ac:dyDescent="0.3">
      <c r="A25" s="114"/>
      <c r="B25" s="324"/>
      <c r="C25" s="327"/>
      <c r="D25" s="330"/>
      <c r="E25" s="327"/>
      <c r="F25" s="301"/>
      <c r="G25" s="153"/>
      <c r="H25" s="333"/>
      <c r="I25" s="168"/>
      <c r="J25" s="298"/>
      <c r="K25" s="301"/>
      <c r="L25" s="301"/>
      <c r="M25" s="298"/>
      <c r="N25" s="301"/>
      <c r="O25" s="316"/>
      <c r="P25" s="319"/>
      <c r="Q25" s="298"/>
      <c r="R25" s="298"/>
      <c r="S25" s="114"/>
      <c r="T25" s="114"/>
      <c r="U25" s="114"/>
    </row>
    <row r="26" spans="1:21" ht="39" customHeight="1" thickBot="1" x14ac:dyDescent="0.3">
      <c r="A26" s="114"/>
      <c r="B26" s="322">
        <v>5</v>
      </c>
      <c r="C26" s="325"/>
      <c r="D26" s="345"/>
      <c r="E26" s="325"/>
      <c r="F26" s="348"/>
      <c r="G26" s="153"/>
      <c r="H26" s="299"/>
      <c r="I26" s="343"/>
      <c r="J26" s="321"/>
      <c r="K26" s="299"/>
      <c r="L26" s="320"/>
      <c r="M26" s="334"/>
      <c r="N26" s="337"/>
      <c r="O26" s="314">
        <f>SUM(K26+N26)</f>
        <v>0</v>
      </c>
      <c r="P26" s="317">
        <f>H26*O26/100%</f>
        <v>0</v>
      </c>
      <c r="Q26" s="296" t="s">
        <v>229</v>
      </c>
      <c r="R26" s="296" t="s">
        <v>228</v>
      </c>
      <c r="S26" s="114"/>
      <c r="T26" s="114"/>
      <c r="U26" s="114"/>
    </row>
    <row r="27" spans="1:21" ht="39" customHeight="1" thickBot="1" x14ac:dyDescent="0.3">
      <c r="A27" s="114"/>
      <c r="B27" s="323"/>
      <c r="C27" s="326"/>
      <c r="D27" s="346"/>
      <c r="E27" s="326"/>
      <c r="F27" s="349"/>
      <c r="G27" s="153"/>
      <c r="H27" s="300"/>
      <c r="I27" s="344"/>
      <c r="J27" s="297"/>
      <c r="K27" s="300"/>
      <c r="L27" s="300"/>
      <c r="M27" s="335"/>
      <c r="N27" s="338"/>
      <c r="O27" s="315"/>
      <c r="P27" s="318"/>
      <c r="Q27" s="297"/>
      <c r="R27" s="297"/>
      <c r="S27" s="114"/>
      <c r="T27" s="114"/>
      <c r="U27" s="114"/>
    </row>
    <row r="28" spans="1:21" ht="39" customHeight="1" thickBot="1" x14ac:dyDescent="0.3">
      <c r="A28" s="114"/>
      <c r="B28" s="323"/>
      <c r="C28" s="326"/>
      <c r="D28" s="346"/>
      <c r="E28" s="326"/>
      <c r="F28" s="349"/>
      <c r="G28" s="153"/>
      <c r="H28" s="300"/>
      <c r="I28" s="148"/>
      <c r="J28" s="297"/>
      <c r="K28" s="300"/>
      <c r="L28" s="300"/>
      <c r="M28" s="335"/>
      <c r="N28" s="338"/>
      <c r="O28" s="315"/>
      <c r="P28" s="318"/>
      <c r="Q28" s="297"/>
      <c r="R28" s="297"/>
      <c r="S28" s="114"/>
      <c r="T28" s="114"/>
      <c r="U28" s="114"/>
    </row>
    <row r="29" spans="1:21" ht="39" customHeight="1" thickBot="1" x14ac:dyDescent="0.3">
      <c r="A29" s="114"/>
      <c r="B29" s="323"/>
      <c r="C29" s="326"/>
      <c r="D29" s="346"/>
      <c r="E29" s="326"/>
      <c r="F29" s="349"/>
      <c r="G29" s="153"/>
      <c r="H29" s="300"/>
      <c r="I29" s="148"/>
      <c r="J29" s="297"/>
      <c r="K29" s="300"/>
      <c r="L29" s="300"/>
      <c r="M29" s="335"/>
      <c r="N29" s="338"/>
      <c r="O29" s="315"/>
      <c r="P29" s="318"/>
      <c r="Q29" s="297"/>
      <c r="R29" s="297"/>
      <c r="S29" s="114"/>
      <c r="T29" s="114"/>
      <c r="U29" s="114"/>
    </row>
    <row r="30" spans="1:21" ht="48" customHeight="1" thickBot="1" x14ac:dyDescent="0.3">
      <c r="A30" s="114"/>
      <c r="B30" s="324"/>
      <c r="C30" s="327"/>
      <c r="D30" s="347"/>
      <c r="E30" s="327"/>
      <c r="F30" s="350"/>
      <c r="G30" s="153"/>
      <c r="H30" s="301"/>
      <c r="I30" s="148"/>
      <c r="J30" s="298"/>
      <c r="K30" s="301"/>
      <c r="L30" s="301"/>
      <c r="M30" s="336"/>
      <c r="N30" s="339"/>
      <c r="O30" s="316"/>
      <c r="P30" s="319"/>
      <c r="Q30" s="298"/>
      <c r="R30" s="298"/>
      <c r="S30" s="114"/>
      <c r="T30" s="114"/>
      <c r="U30" s="114"/>
    </row>
    <row r="31" spans="1:21" ht="27" customHeight="1" thickBot="1" x14ac:dyDescent="0.35">
      <c r="A31" s="114"/>
      <c r="B31" s="150" t="s">
        <v>48</v>
      </c>
      <c r="C31" s="151"/>
      <c r="D31" s="151"/>
      <c r="E31" s="152"/>
      <c r="F31" s="152"/>
      <c r="G31" s="83"/>
      <c r="H31" s="84">
        <f>IF(SUM(H6:H30)&gt;100%,"supera el 100%",SUM(H6:H30))</f>
        <v>0</v>
      </c>
      <c r="I31" s="85"/>
      <c r="J31" s="85"/>
      <c r="K31" s="85"/>
      <c r="L31" s="86"/>
      <c r="M31" s="86"/>
      <c r="N31" s="85"/>
      <c r="O31" s="86"/>
      <c r="P31" s="87">
        <f>SUM(P6:P30)</f>
        <v>0</v>
      </c>
      <c r="Q31" s="70"/>
      <c r="R31" s="92"/>
      <c r="S31" s="114"/>
      <c r="T31" s="114"/>
      <c r="U31" s="114"/>
    </row>
    <row r="32" spans="1:21" ht="44.1" customHeight="1" x14ac:dyDescent="0.25">
      <c r="A32" s="114"/>
      <c r="B32" s="375" t="s">
        <v>210</v>
      </c>
      <c r="C32" s="376"/>
      <c r="D32" s="376"/>
      <c r="E32" s="376"/>
      <c r="F32" s="376"/>
      <c r="G32" s="376"/>
      <c r="H32" s="376"/>
      <c r="I32" s="376"/>
      <c r="J32" s="376"/>
      <c r="K32" s="376"/>
      <c r="L32" s="376"/>
      <c r="M32" s="376"/>
      <c r="N32" s="376"/>
      <c r="O32" s="377"/>
      <c r="P32" s="82"/>
      <c r="Q32" s="355"/>
      <c r="R32" s="356"/>
      <c r="S32" s="114"/>
      <c r="T32" s="114"/>
      <c r="U32" s="114"/>
    </row>
    <row r="33" spans="1:21" ht="27" customHeight="1" x14ac:dyDescent="0.25">
      <c r="A33" s="114"/>
      <c r="B33" s="88"/>
      <c r="C33" s="80"/>
      <c r="D33" s="80"/>
      <c r="E33" s="80"/>
      <c r="F33" s="80"/>
      <c r="G33" s="80"/>
      <c r="H33" s="80"/>
      <c r="I33" s="80"/>
      <c r="J33" s="80"/>
      <c r="K33" s="80"/>
      <c r="L33" s="80"/>
      <c r="M33" s="79"/>
      <c r="N33" s="79"/>
      <c r="O33" s="79"/>
      <c r="P33" s="81">
        <f>SUM(P31:P32)</f>
        <v>0</v>
      </c>
      <c r="Q33" s="355"/>
      <c r="R33" s="356"/>
      <c r="S33" s="114"/>
      <c r="T33" s="114"/>
      <c r="U33" s="114"/>
    </row>
    <row r="34" spans="1:21" ht="27" customHeight="1" x14ac:dyDescent="0.25">
      <c r="A34" s="114"/>
      <c r="B34" s="89"/>
      <c r="C34" s="78"/>
      <c r="D34" s="78"/>
      <c r="E34" s="78"/>
      <c r="F34" s="79"/>
      <c r="G34" s="79"/>
      <c r="H34" s="79"/>
      <c r="I34" s="79"/>
      <c r="J34" s="79"/>
      <c r="K34" s="79"/>
      <c r="L34" s="79"/>
      <c r="M34" s="79"/>
      <c r="N34" s="79"/>
      <c r="O34" s="79"/>
      <c r="P34" s="79"/>
      <c r="Q34" s="355"/>
      <c r="R34" s="356"/>
      <c r="S34" s="114"/>
      <c r="T34" s="114"/>
      <c r="U34" s="114"/>
    </row>
    <row r="35" spans="1:21" ht="27" customHeight="1" x14ac:dyDescent="0.25">
      <c r="A35" s="114"/>
      <c r="B35" s="380"/>
      <c r="C35" s="381"/>
      <c r="D35" s="381"/>
      <c r="E35" s="381"/>
      <c r="F35" s="381"/>
      <c r="G35" s="381"/>
      <c r="H35" s="381"/>
      <c r="I35" s="381"/>
      <c r="J35" s="381"/>
      <c r="K35" s="381"/>
      <c r="L35" s="381"/>
      <c r="M35" s="381"/>
      <c r="N35" s="381"/>
      <c r="O35" s="381"/>
      <c r="P35" s="381"/>
      <c r="Q35" s="381"/>
      <c r="R35" s="382"/>
      <c r="S35" s="114"/>
      <c r="T35" s="114"/>
      <c r="U35" s="114"/>
    </row>
    <row r="36" spans="1:21" ht="27" customHeight="1" x14ac:dyDescent="0.25">
      <c r="A36" s="114"/>
      <c r="B36" s="380"/>
      <c r="C36" s="381"/>
      <c r="D36" s="381"/>
      <c r="E36" s="381"/>
      <c r="F36" s="381"/>
      <c r="G36" s="381"/>
      <c r="H36" s="381"/>
      <c r="I36" s="381"/>
      <c r="J36" s="381"/>
      <c r="K36" s="381"/>
      <c r="L36" s="381"/>
      <c r="M36" s="381"/>
      <c r="N36" s="381"/>
      <c r="O36" s="381"/>
      <c r="P36" s="381"/>
      <c r="Q36" s="381"/>
      <c r="R36" s="382"/>
      <c r="S36" s="114"/>
      <c r="T36" s="114"/>
      <c r="U36" s="114"/>
    </row>
    <row r="37" spans="1:21" ht="27" customHeight="1" x14ac:dyDescent="0.25">
      <c r="A37" s="114"/>
      <c r="B37" s="380"/>
      <c r="C37" s="381"/>
      <c r="D37" s="381"/>
      <c r="E37" s="381"/>
      <c r="F37" s="381"/>
      <c r="G37" s="381"/>
      <c r="H37" s="381"/>
      <c r="I37" s="381"/>
      <c r="J37" s="381"/>
      <c r="K37" s="381"/>
      <c r="L37" s="381"/>
      <c r="M37" s="381"/>
      <c r="N37" s="381"/>
      <c r="O37" s="381"/>
      <c r="P37" s="381"/>
      <c r="Q37" s="381"/>
      <c r="R37" s="382"/>
      <c r="S37" s="114"/>
      <c r="T37" s="114"/>
      <c r="U37" s="114"/>
    </row>
    <row r="38" spans="1:21" ht="27" customHeight="1" x14ac:dyDescent="0.25">
      <c r="A38" s="114"/>
      <c r="B38" s="380"/>
      <c r="C38" s="381"/>
      <c r="D38" s="381"/>
      <c r="E38" s="381"/>
      <c r="F38" s="381"/>
      <c r="G38" s="381"/>
      <c r="H38" s="381"/>
      <c r="I38" s="381"/>
      <c r="J38" s="381"/>
      <c r="K38" s="381"/>
      <c r="L38" s="381"/>
      <c r="M38" s="381"/>
      <c r="N38" s="381"/>
      <c r="O38" s="381"/>
      <c r="P38" s="381"/>
      <c r="Q38" s="381"/>
      <c r="R38" s="382"/>
      <c r="S38" s="114"/>
      <c r="T38" s="114"/>
      <c r="U38" s="114"/>
    </row>
    <row r="39" spans="1:21" ht="27" customHeight="1" x14ac:dyDescent="0.25">
      <c r="A39" s="114"/>
      <c r="B39" s="154"/>
      <c r="C39" s="155"/>
      <c r="D39" s="155"/>
      <c r="E39" s="155"/>
      <c r="F39" s="155"/>
      <c r="G39" s="155"/>
      <c r="H39" s="155"/>
      <c r="I39" s="155"/>
      <c r="J39" s="155"/>
      <c r="K39" s="155"/>
      <c r="L39" s="155"/>
      <c r="M39" s="155"/>
      <c r="N39" s="155"/>
      <c r="O39" s="155"/>
      <c r="P39" s="155"/>
      <c r="Q39" s="155"/>
      <c r="R39" s="156"/>
      <c r="S39" s="114"/>
      <c r="T39" s="114"/>
      <c r="U39" s="114"/>
    </row>
    <row r="40" spans="1:21" ht="27" customHeight="1" x14ac:dyDescent="0.25">
      <c r="A40" s="114"/>
      <c r="B40" s="154"/>
      <c r="C40" s="155"/>
      <c r="D40" s="155"/>
      <c r="E40" s="155"/>
      <c r="F40" s="155"/>
      <c r="G40" s="155"/>
      <c r="H40" s="155"/>
      <c r="I40" s="155"/>
      <c r="J40" s="155"/>
      <c r="K40" s="155"/>
      <c r="L40" s="155"/>
      <c r="M40" s="155"/>
      <c r="N40" s="155"/>
      <c r="O40" s="155"/>
      <c r="P40" s="155"/>
      <c r="Q40" s="155"/>
      <c r="R40" s="156"/>
      <c r="S40" s="114"/>
      <c r="T40" s="114"/>
      <c r="U40" s="114"/>
    </row>
    <row r="41" spans="1:21" ht="27" customHeight="1" x14ac:dyDescent="0.25">
      <c r="A41" s="114"/>
      <c r="B41" s="154"/>
      <c r="C41" s="155"/>
      <c r="D41" s="155"/>
      <c r="E41" s="155"/>
      <c r="F41" s="155"/>
      <c r="G41" s="155"/>
      <c r="H41" s="155"/>
      <c r="I41" s="155"/>
      <c r="J41" s="155"/>
      <c r="K41" s="155"/>
      <c r="L41" s="155"/>
      <c r="M41" s="155"/>
      <c r="N41" s="155"/>
      <c r="O41" s="155"/>
      <c r="P41" s="155"/>
      <c r="Q41" s="155"/>
      <c r="R41" s="156"/>
      <c r="S41" s="114"/>
      <c r="T41" s="114"/>
      <c r="U41" s="114"/>
    </row>
    <row r="42" spans="1:21" ht="27" customHeight="1" x14ac:dyDescent="0.25">
      <c r="A42" s="114"/>
      <c r="B42" s="154"/>
      <c r="C42" s="155"/>
      <c r="D42" s="155"/>
      <c r="E42" s="155"/>
      <c r="F42" s="155"/>
      <c r="G42" s="155"/>
      <c r="H42" s="155"/>
      <c r="I42" s="155"/>
      <c r="J42" s="155"/>
      <c r="K42" s="155"/>
      <c r="L42" s="155"/>
      <c r="M42" s="155"/>
      <c r="N42" s="155"/>
      <c r="O42" s="155"/>
      <c r="P42" s="155"/>
      <c r="Q42" s="155"/>
      <c r="R42" s="156"/>
      <c r="S42" s="114"/>
      <c r="T42" s="114"/>
      <c r="U42" s="114"/>
    </row>
    <row r="43" spans="1:21" ht="27" customHeight="1" x14ac:dyDescent="0.25">
      <c r="A43" s="114"/>
      <c r="B43" s="154"/>
      <c r="C43" s="155"/>
      <c r="D43" s="155"/>
      <c r="E43" s="155"/>
      <c r="F43" s="155"/>
      <c r="G43" s="155"/>
      <c r="H43" s="155"/>
      <c r="I43" s="155"/>
      <c r="J43" s="155"/>
      <c r="K43" s="155"/>
      <c r="L43" s="155"/>
      <c r="M43" s="155"/>
      <c r="N43" s="155"/>
      <c r="O43" s="155"/>
      <c r="P43" s="155"/>
      <c r="Q43" s="155"/>
      <c r="R43" s="156"/>
      <c r="S43" s="114"/>
      <c r="T43" s="114"/>
      <c r="U43" s="114"/>
    </row>
    <row r="44" spans="1:21" ht="27" customHeight="1" x14ac:dyDescent="0.25">
      <c r="A44" s="114"/>
      <c r="B44" s="380"/>
      <c r="C44" s="381"/>
      <c r="D44" s="381"/>
      <c r="E44" s="381"/>
      <c r="F44" s="381"/>
      <c r="G44" s="381"/>
      <c r="H44" s="381"/>
      <c r="I44" s="381"/>
      <c r="J44" s="381"/>
      <c r="K44" s="381"/>
      <c r="L44" s="381"/>
      <c r="M44" s="381"/>
      <c r="N44" s="381"/>
      <c r="O44" s="381"/>
      <c r="P44" s="381"/>
      <c r="Q44" s="381"/>
      <c r="R44" s="382"/>
      <c r="S44" s="114"/>
      <c r="T44" s="114"/>
      <c r="U44" s="114"/>
    </row>
    <row r="45" spans="1:21" ht="27" customHeight="1" x14ac:dyDescent="0.25">
      <c r="A45" s="114"/>
      <c r="B45" s="380"/>
      <c r="C45" s="381"/>
      <c r="D45" s="381"/>
      <c r="E45" s="381"/>
      <c r="F45" s="381"/>
      <c r="G45" s="381"/>
      <c r="H45" s="381"/>
      <c r="I45" s="381"/>
      <c r="J45" s="381"/>
      <c r="K45" s="381"/>
      <c r="L45" s="381"/>
      <c r="M45" s="381"/>
      <c r="N45" s="381"/>
      <c r="O45" s="381"/>
      <c r="P45" s="381"/>
      <c r="Q45" s="381"/>
      <c r="R45" s="382"/>
      <c r="S45" s="114"/>
      <c r="T45" s="114"/>
      <c r="U45" s="114"/>
    </row>
    <row r="46" spans="1:21" ht="27" customHeight="1" thickBot="1" x14ac:dyDescent="0.3">
      <c r="A46" s="114"/>
      <c r="B46" s="380"/>
      <c r="C46" s="381"/>
      <c r="D46" s="381"/>
      <c r="E46" s="381"/>
      <c r="F46" s="381"/>
      <c r="G46" s="381"/>
      <c r="H46" s="381"/>
      <c r="I46" s="381"/>
      <c r="J46" s="381"/>
      <c r="K46" s="381"/>
      <c r="L46" s="381"/>
      <c r="M46" s="381"/>
      <c r="N46" s="381"/>
      <c r="O46" s="381"/>
      <c r="P46" s="381"/>
      <c r="Q46" s="381"/>
      <c r="R46" s="382"/>
      <c r="S46" s="114"/>
      <c r="T46" s="114"/>
      <c r="U46" s="114"/>
    </row>
    <row r="47" spans="1:21" ht="48.95" customHeight="1" x14ac:dyDescent="0.25">
      <c r="A47" s="114"/>
      <c r="B47" s="159"/>
      <c r="C47" s="79"/>
      <c r="D47" s="79"/>
      <c r="E47" s="79"/>
      <c r="F47" s="79"/>
      <c r="G47" s="302"/>
      <c r="H47" s="303"/>
      <c r="I47" s="303"/>
      <c r="J47" s="304"/>
      <c r="K47" s="79"/>
      <c r="L47" s="308"/>
      <c r="M47" s="309"/>
      <c r="N47" s="309"/>
      <c r="O47" s="310"/>
      <c r="P47" s="79"/>
      <c r="Q47" s="79"/>
      <c r="R47" s="160"/>
      <c r="S47" s="114"/>
      <c r="T47" s="114"/>
      <c r="U47" s="114"/>
    </row>
    <row r="48" spans="1:21" ht="48.95" customHeight="1" thickBot="1" x14ac:dyDescent="0.3">
      <c r="A48" s="114"/>
      <c r="B48" s="159"/>
      <c r="C48" s="79"/>
      <c r="D48" s="79"/>
      <c r="E48" s="79"/>
      <c r="F48" s="79"/>
      <c r="G48" s="305" t="s">
        <v>230</v>
      </c>
      <c r="H48" s="306"/>
      <c r="I48" s="306"/>
      <c r="J48" s="307"/>
      <c r="K48" s="79"/>
      <c r="L48" s="311" t="s">
        <v>231</v>
      </c>
      <c r="M48" s="312"/>
      <c r="N48" s="312"/>
      <c r="O48" s="313"/>
      <c r="P48" s="79"/>
      <c r="Q48" s="79"/>
      <c r="R48" s="160"/>
      <c r="S48" s="114"/>
      <c r="T48" s="114"/>
      <c r="U48" s="114"/>
    </row>
    <row r="49" spans="1:21" ht="48.95" customHeight="1" x14ac:dyDescent="0.25">
      <c r="A49" s="114"/>
      <c r="B49" s="115"/>
      <c r="C49" s="137" t="s">
        <v>206</v>
      </c>
      <c r="D49" s="388"/>
      <c r="E49" s="388"/>
      <c r="F49" s="90"/>
      <c r="G49" s="390"/>
      <c r="H49" s="391"/>
      <c r="I49" s="391"/>
      <c r="J49" s="392"/>
      <c r="K49" s="383"/>
      <c r="L49" s="385"/>
      <c r="M49" s="386"/>
      <c r="N49" s="386"/>
      <c r="O49" s="387"/>
      <c r="P49" s="116"/>
      <c r="Q49" s="117"/>
      <c r="R49" s="118"/>
      <c r="S49" s="114"/>
      <c r="T49" s="114"/>
      <c r="U49" s="114"/>
    </row>
    <row r="50" spans="1:21" ht="48.95" customHeight="1" thickBot="1" x14ac:dyDescent="0.3">
      <c r="A50" s="114"/>
      <c r="B50" s="115"/>
      <c r="C50" s="137" t="s">
        <v>207</v>
      </c>
      <c r="D50" s="389"/>
      <c r="E50" s="389"/>
      <c r="F50" s="90"/>
      <c r="G50" s="305" t="s">
        <v>60</v>
      </c>
      <c r="H50" s="306"/>
      <c r="I50" s="306"/>
      <c r="J50" s="307"/>
      <c r="K50" s="383"/>
      <c r="L50" s="311" t="s">
        <v>61</v>
      </c>
      <c r="M50" s="312"/>
      <c r="N50" s="312"/>
      <c r="O50" s="313"/>
      <c r="P50" s="119"/>
      <c r="Q50" s="120"/>
      <c r="R50" s="121"/>
      <c r="S50" s="114"/>
      <c r="T50" s="114"/>
      <c r="U50" s="114"/>
    </row>
    <row r="51" spans="1:21" ht="27" thickBot="1" x14ac:dyDescent="0.3">
      <c r="A51" s="114"/>
      <c r="B51" s="122"/>
      <c r="C51" s="123"/>
      <c r="D51" s="91"/>
      <c r="E51" s="91"/>
      <c r="F51" s="91"/>
      <c r="G51" s="91"/>
      <c r="H51" s="91"/>
      <c r="I51" s="91"/>
      <c r="J51" s="91"/>
      <c r="K51" s="384"/>
      <c r="L51" s="91"/>
      <c r="M51" s="91"/>
      <c r="N51" s="91"/>
      <c r="O51" s="91"/>
      <c r="P51" s="124"/>
      <c r="Q51" s="91"/>
      <c r="R51" s="125"/>
      <c r="S51" s="114"/>
      <c r="T51" s="114"/>
      <c r="U51" s="114"/>
    </row>
    <row r="52" spans="1:21" ht="26.25" x14ac:dyDescent="0.25">
      <c r="A52" s="114"/>
      <c r="B52" s="114"/>
      <c r="C52" s="114"/>
      <c r="D52" s="114"/>
      <c r="E52" s="114"/>
      <c r="F52" s="114"/>
      <c r="G52" s="114"/>
      <c r="H52" s="114"/>
      <c r="I52" s="114"/>
      <c r="J52" s="114"/>
      <c r="K52" s="114"/>
      <c r="L52" s="114"/>
      <c r="M52" s="114"/>
      <c r="N52" s="114"/>
      <c r="O52" s="114"/>
      <c r="P52" s="114"/>
      <c r="Q52" s="114"/>
      <c r="R52" s="114"/>
      <c r="S52" s="114"/>
      <c r="T52" s="114"/>
      <c r="U52" s="114"/>
    </row>
    <row r="53" spans="1:21" ht="26.25" x14ac:dyDescent="0.25">
      <c r="A53" s="114"/>
      <c r="B53" s="267"/>
      <c r="C53" s="267"/>
      <c r="D53" s="114"/>
      <c r="E53" s="114"/>
      <c r="F53" s="114"/>
      <c r="G53" s="114"/>
      <c r="H53" s="114"/>
      <c r="I53" s="114"/>
      <c r="J53" s="114"/>
      <c r="K53" s="114"/>
      <c r="L53" s="114"/>
      <c r="M53" s="114"/>
      <c r="N53" s="114"/>
      <c r="O53" s="114"/>
      <c r="P53" s="114"/>
      <c r="Q53" s="114"/>
      <c r="R53" s="114"/>
      <c r="S53" s="114"/>
      <c r="T53" s="114"/>
      <c r="U53" s="114"/>
    </row>
    <row r="54" spans="1:21" x14ac:dyDescent="0.3"/>
    <row r="55" spans="1:21" x14ac:dyDescent="0.3"/>
    <row r="56" spans="1:21" x14ac:dyDescent="0.3"/>
    <row r="57" spans="1:21" x14ac:dyDescent="0.3"/>
    <row r="58" spans="1:21" x14ac:dyDescent="0.3"/>
    <row r="59" spans="1:21" x14ac:dyDescent="0.3"/>
    <row r="60" spans="1:21" x14ac:dyDescent="0.3"/>
    <row r="61" spans="1:21" x14ac:dyDescent="0.3"/>
    <row r="62" spans="1:21" x14ac:dyDescent="0.3"/>
    <row r="63" spans="1:21" x14ac:dyDescent="0.3"/>
  </sheetData>
  <sheetProtection algorithmName="SHA-512" hashValue="p7HyuJHFBJGDxtoKdifNtJ8fgL1S7MQoQuvADJWYgop1SpHvBQj7FvYd+NuS03OFB9hiOaMwegdtzuvAOVMrCg==" saltValue="LB1v/jVJjg7Qgp6BHng6/g==" spinCount="100000" sheet="1" objects="1" scenarios="1"/>
  <mergeCells count="116">
    <mergeCell ref="B53:C53"/>
    <mergeCell ref="I11:I12"/>
    <mergeCell ref="I16:I17"/>
    <mergeCell ref="I21:I22"/>
    <mergeCell ref="I26:I27"/>
    <mergeCell ref="B35:R35"/>
    <mergeCell ref="B36:R36"/>
    <mergeCell ref="B37:R37"/>
    <mergeCell ref="B38:R38"/>
    <mergeCell ref="B44:R44"/>
    <mergeCell ref="B45:R45"/>
    <mergeCell ref="B46:R46"/>
    <mergeCell ref="K49:K51"/>
    <mergeCell ref="L49:O49"/>
    <mergeCell ref="L50:O50"/>
    <mergeCell ref="D49:E49"/>
    <mergeCell ref="D50:E50"/>
    <mergeCell ref="G50:J50"/>
    <mergeCell ref="G49:J49"/>
    <mergeCell ref="B26:B30"/>
    <mergeCell ref="K26:K30"/>
    <mergeCell ref="L26:L30"/>
    <mergeCell ref="M26:M30"/>
    <mergeCell ref="N26:N30"/>
    <mergeCell ref="H4:I5"/>
    <mergeCell ref="Q32:R34"/>
    <mergeCell ref="K3:N3"/>
    <mergeCell ref="G4:G5"/>
    <mergeCell ref="O3:R3"/>
    <mergeCell ref="F4:F5"/>
    <mergeCell ref="P4:P5"/>
    <mergeCell ref="Q4:R4"/>
    <mergeCell ref="B2:R2"/>
    <mergeCell ref="B3:H3"/>
    <mergeCell ref="B4:B5"/>
    <mergeCell ref="E4:E5"/>
    <mergeCell ref="C4:C5"/>
    <mergeCell ref="D4:D5"/>
    <mergeCell ref="O4:O5"/>
    <mergeCell ref="J4:N4"/>
    <mergeCell ref="O6:O10"/>
    <mergeCell ref="Q6:Q10"/>
    <mergeCell ref="R6:R10"/>
    <mergeCell ref="B32:O32"/>
    <mergeCell ref="P6:P10"/>
    <mergeCell ref="B11:B15"/>
    <mergeCell ref="C11:C15"/>
    <mergeCell ref="D11:D15"/>
    <mergeCell ref="J26:J30"/>
    <mergeCell ref="C26:C30"/>
    <mergeCell ref="D26:D30"/>
    <mergeCell ref="E26:E30"/>
    <mergeCell ref="F26:F30"/>
    <mergeCell ref="H26:H30"/>
    <mergeCell ref="E11:E15"/>
    <mergeCell ref="F11:F15"/>
    <mergeCell ref="H11:H15"/>
    <mergeCell ref="K11:K15"/>
    <mergeCell ref="L11:L15"/>
    <mergeCell ref="M11:M15"/>
    <mergeCell ref="N11:N15"/>
    <mergeCell ref="B6:B10"/>
    <mergeCell ref="C6:C10"/>
    <mergeCell ref="D6:D10"/>
    <mergeCell ref="E6:E10"/>
    <mergeCell ref="F6:F10"/>
    <mergeCell ref="H6:H10"/>
    <mergeCell ref="K6:K10"/>
    <mergeCell ref="L6:L10"/>
    <mergeCell ref="M6:M10"/>
    <mergeCell ref="N6:N10"/>
    <mergeCell ref="I6:I7"/>
    <mergeCell ref="J6:J10"/>
    <mergeCell ref="J11:J15"/>
    <mergeCell ref="L16:L20"/>
    <mergeCell ref="M16:M20"/>
    <mergeCell ref="B16:B20"/>
    <mergeCell ref="C16:C20"/>
    <mergeCell ref="D16:D20"/>
    <mergeCell ref="E16:E20"/>
    <mergeCell ref="B21:B25"/>
    <mergeCell ref="C21:C25"/>
    <mergeCell ref="D21:D25"/>
    <mergeCell ref="E21:E25"/>
    <mergeCell ref="F21:F25"/>
    <mergeCell ref="H21:H25"/>
    <mergeCell ref="K21:K25"/>
    <mergeCell ref="L21:L25"/>
    <mergeCell ref="M21:M25"/>
    <mergeCell ref="J16:J20"/>
    <mergeCell ref="J21:J25"/>
    <mergeCell ref="F16:F20"/>
    <mergeCell ref="Q11:Q15"/>
    <mergeCell ref="R11:R15"/>
    <mergeCell ref="Q16:Q20"/>
    <mergeCell ref="R16:R20"/>
    <mergeCell ref="N16:N20"/>
    <mergeCell ref="G47:J47"/>
    <mergeCell ref="G48:J48"/>
    <mergeCell ref="L47:O47"/>
    <mergeCell ref="L48:O48"/>
    <mergeCell ref="Q21:Q25"/>
    <mergeCell ref="R21:R25"/>
    <mergeCell ref="Q26:Q30"/>
    <mergeCell ref="R26:R30"/>
    <mergeCell ref="O11:O15"/>
    <mergeCell ref="P11:P15"/>
    <mergeCell ref="O16:O20"/>
    <mergeCell ref="O21:O25"/>
    <mergeCell ref="O26:O30"/>
    <mergeCell ref="P16:P20"/>
    <mergeCell ref="P21:P25"/>
    <mergeCell ref="P26:P30"/>
    <mergeCell ref="N21:N25"/>
    <mergeCell ref="H16:H20"/>
    <mergeCell ref="K16:K20"/>
  </mergeCells>
  <phoneticPr fontId="52" type="noConversion"/>
  <conditionalFormatting sqref="O6">
    <cfRule type="cellIs" dxfId="8" priority="6" operator="greaterThan">
      <formula>100</formula>
    </cfRule>
  </conditionalFormatting>
  <conditionalFormatting sqref="O11">
    <cfRule type="cellIs" dxfId="7" priority="4" operator="greaterThan">
      <formula>100</formula>
    </cfRule>
  </conditionalFormatting>
  <conditionalFormatting sqref="O16">
    <cfRule type="cellIs" dxfId="6" priority="3" operator="greaterThan">
      <formula>100</formula>
    </cfRule>
  </conditionalFormatting>
  <conditionalFormatting sqref="O21">
    <cfRule type="cellIs" dxfId="5" priority="2" operator="greaterThan">
      <formula>100</formula>
    </cfRule>
  </conditionalFormatting>
  <conditionalFormatting sqref="O26">
    <cfRule type="cellIs" dxfId="4" priority="1" operator="greaterThan">
      <formula>100</formula>
    </cfRule>
  </conditionalFormatting>
  <dataValidations count="1">
    <dataValidation allowBlank="1" showInputMessage="1" showErrorMessage="1" errorTitle="error" error="solo datos númericos" sqref="H6:H30"/>
  </dataValidations>
  <printOptions horizontalCentered="1" verticalCentered="1"/>
  <pageMargins left="0.39370078740157499" right="0.39370078740157499" top="0.39370078740157499" bottom="0.39370078740157499" header="0.31496062992126" footer="0.118110236220472"/>
  <pageSetup scale="22" orientation="landscape" r:id="rId1"/>
  <headerFooter>
    <oddFooter>&amp;R&amp;"Calibri,Normal"&amp;K000000GT02-F31 Vr2 (2019-02-21)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'ANEXO 3'!$C$37:$C$55</xm:f>
          </x14:formula1>
          <xm:sqref>G47:J47 L47:O47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1" t="s">
        <v>66</v>
      </c>
      <c r="C2" s="211"/>
      <c r="D2" s="211"/>
      <c r="E2" s="211"/>
      <c r="F2" s="402"/>
      <c r="G2" s="402"/>
      <c r="H2" s="402"/>
      <c r="I2" s="402"/>
      <c r="J2" s="402"/>
      <c r="K2" s="402"/>
      <c r="L2" s="402"/>
      <c r="M2" s="402"/>
      <c r="N2" s="402"/>
      <c r="O2" s="402"/>
      <c r="P2" s="402"/>
      <c r="Q2" s="402"/>
      <c r="R2" s="402"/>
    </row>
    <row r="3" spans="1:19" x14ac:dyDescent="0.25">
      <c r="B3" s="227" t="s">
        <v>1</v>
      </c>
      <c r="C3" s="227"/>
      <c r="D3" s="227"/>
      <c r="E3" s="22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21" t="s">
        <v>68</v>
      </c>
      <c r="D9" s="5" t="s">
        <v>69</v>
      </c>
      <c r="F9" s="20"/>
      <c r="G9" s="7"/>
    </row>
    <row r="10" spans="1:19" x14ac:dyDescent="0.25">
      <c r="C10" s="221"/>
      <c r="D10" s="5" t="s">
        <v>13</v>
      </c>
      <c r="F10" s="20"/>
    </row>
    <row r="11" spans="1:19" x14ac:dyDescent="0.25">
      <c r="C11" s="2" t="s">
        <v>70</v>
      </c>
      <c r="D11" s="5" t="s">
        <v>69</v>
      </c>
      <c r="F11" s="20"/>
    </row>
    <row r="12" spans="1:19" x14ac:dyDescent="0.25">
      <c r="C12" s="2"/>
      <c r="D12" s="5" t="s">
        <v>71</v>
      </c>
      <c r="F12" s="20"/>
    </row>
    <row r="13" spans="1:19" x14ac:dyDescent="0.25">
      <c r="D13" s="29"/>
      <c r="E13" s="20"/>
      <c r="F13" s="20"/>
    </row>
    <row r="14" spans="1:19" ht="15.75" thickBot="1" x14ac:dyDescent="0.3"/>
    <row r="15" spans="1:19" ht="15.75" thickBot="1" x14ac:dyDescent="0.3">
      <c r="A15" s="403" t="s">
        <v>14</v>
      </c>
      <c r="B15" s="404"/>
      <c r="C15" s="404"/>
      <c r="D15" s="404"/>
      <c r="E15" s="404"/>
      <c r="F15" s="404"/>
      <c r="G15" s="404"/>
      <c r="H15" s="405" t="s">
        <v>72</v>
      </c>
      <c r="I15" s="406"/>
      <c r="J15" s="406"/>
      <c r="K15" s="406"/>
      <c r="L15" s="406"/>
      <c r="M15" s="406"/>
      <c r="N15" s="406"/>
      <c r="O15" s="406"/>
      <c r="P15" s="406"/>
      <c r="Q15" s="406"/>
      <c r="R15" s="407"/>
    </row>
    <row r="16" spans="1:19" ht="28.5" customHeight="1" x14ac:dyDescent="0.25">
      <c r="A16" s="62" t="s">
        <v>17</v>
      </c>
      <c r="B16" s="62" t="s">
        <v>18</v>
      </c>
      <c r="C16" s="66" t="s">
        <v>19</v>
      </c>
      <c r="D16" s="62" t="s">
        <v>20</v>
      </c>
      <c r="E16" s="62" t="s">
        <v>73</v>
      </c>
      <c r="F16" s="62" t="s">
        <v>22</v>
      </c>
      <c r="G16" s="36" t="s">
        <v>23</v>
      </c>
      <c r="H16" s="393" t="s">
        <v>74</v>
      </c>
      <c r="I16" s="394"/>
      <c r="J16" s="394"/>
      <c r="K16" s="395"/>
      <c r="L16" s="62" t="s">
        <v>75</v>
      </c>
      <c r="M16" s="396" t="s">
        <v>76</v>
      </c>
      <c r="N16" s="398" t="s">
        <v>77</v>
      </c>
      <c r="O16" s="400" t="s">
        <v>78</v>
      </c>
      <c r="P16" s="401"/>
      <c r="Q16" s="393" t="s">
        <v>16</v>
      </c>
      <c r="R16" s="395"/>
    </row>
    <row r="17" spans="1:18" ht="30" customHeight="1" x14ac:dyDescent="0.25">
      <c r="A17" s="225" t="s">
        <v>26</v>
      </c>
      <c r="B17" s="226">
        <v>0.3</v>
      </c>
      <c r="C17" s="212" t="s">
        <v>27</v>
      </c>
      <c r="D17" s="10" t="s">
        <v>28</v>
      </c>
      <c r="E17" s="212">
        <v>4</v>
      </c>
      <c r="F17" s="212" t="s">
        <v>29</v>
      </c>
      <c r="G17" s="218" t="s">
        <v>30</v>
      </c>
      <c r="H17" s="59" t="s">
        <v>62</v>
      </c>
      <c r="I17" s="59" t="s">
        <v>63</v>
      </c>
      <c r="J17" s="59" t="s">
        <v>64</v>
      </c>
      <c r="K17" s="59" t="s">
        <v>79</v>
      </c>
      <c r="L17" s="9" t="s">
        <v>65</v>
      </c>
      <c r="M17" s="397"/>
      <c r="N17" s="399"/>
      <c r="O17" s="22" t="s">
        <v>80</v>
      </c>
      <c r="P17" s="22" t="s">
        <v>59</v>
      </c>
      <c r="Q17" s="22" t="s">
        <v>24</v>
      </c>
      <c r="R17" s="60" t="s">
        <v>25</v>
      </c>
    </row>
    <row r="18" spans="1:18" ht="45" customHeight="1" x14ac:dyDescent="0.25">
      <c r="A18" s="225"/>
      <c r="B18" s="225"/>
      <c r="C18" s="213"/>
      <c r="D18" s="11" t="s">
        <v>31</v>
      </c>
      <c r="E18" s="213"/>
      <c r="F18" s="213"/>
      <c r="G18" s="218"/>
      <c r="H18" s="411">
        <v>0.25</v>
      </c>
      <c r="I18" s="414">
        <f>1/E17</f>
        <v>0.25</v>
      </c>
      <c r="J18" s="414"/>
      <c r="K18" s="414"/>
      <c r="L18" s="408">
        <f>SUM(H18:K18)</f>
        <v>0.5</v>
      </c>
      <c r="M18" s="408">
        <f>2*B17/E17</f>
        <v>0.15</v>
      </c>
      <c r="N18" s="417" t="s">
        <v>81</v>
      </c>
      <c r="O18" s="417" t="s">
        <v>82</v>
      </c>
      <c r="P18" s="212" t="s">
        <v>83</v>
      </c>
      <c r="Q18" s="417" t="s">
        <v>84</v>
      </c>
      <c r="R18" s="212"/>
    </row>
    <row r="19" spans="1:18" ht="35.25" customHeight="1" x14ac:dyDescent="0.25">
      <c r="A19" s="225"/>
      <c r="B19" s="225"/>
      <c r="C19" s="213"/>
      <c r="D19" s="11" t="s">
        <v>32</v>
      </c>
      <c r="E19" s="213"/>
      <c r="F19" s="213"/>
      <c r="G19" s="218"/>
      <c r="H19" s="412"/>
      <c r="I19" s="415"/>
      <c r="J19" s="415"/>
      <c r="K19" s="415"/>
      <c r="L19" s="409"/>
      <c r="M19" s="409"/>
      <c r="N19" s="418"/>
      <c r="O19" s="418"/>
      <c r="P19" s="213"/>
      <c r="Q19" s="418"/>
      <c r="R19" s="213"/>
    </row>
    <row r="20" spans="1:18" ht="39.75" customHeight="1" x14ac:dyDescent="0.25">
      <c r="A20" s="225"/>
      <c r="B20" s="225"/>
      <c r="C20" s="214"/>
      <c r="D20" s="11" t="s">
        <v>33</v>
      </c>
      <c r="E20" s="214"/>
      <c r="F20" s="214"/>
      <c r="G20" s="218"/>
      <c r="H20" s="413"/>
      <c r="I20" s="416"/>
      <c r="J20" s="416"/>
      <c r="K20" s="416"/>
      <c r="L20" s="410"/>
      <c r="M20" s="410"/>
      <c r="N20" s="419"/>
      <c r="O20" s="419"/>
      <c r="P20" s="214"/>
      <c r="Q20" s="419"/>
      <c r="R20" s="214"/>
    </row>
    <row r="21" spans="1:18" ht="56.25" customHeight="1" x14ac:dyDescent="0.25">
      <c r="A21" s="231" t="s">
        <v>34</v>
      </c>
      <c r="B21" s="215">
        <v>0.4</v>
      </c>
      <c r="C21" s="212" t="s">
        <v>35</v>
      </c>
      <c r="D21" s="11" t="s">
        <v>85</v>
      </c>
      <c r="E21" s="212">
        <v>20</v>
      </c>
      <c r="F21" s="212" t="s">
        <v>37</v>
      </c>
      <c r="G21" s="212" t="s">
        <v>86</v>
      </c>
      <c r="H21" s="414">
        <v>0.08</v>
      </c>
      <c r="I21" s="414">
        <f>7/E21</f>
        <v>0.35</v>
      </c>
      <c r="J21" s="420"/>
      <c r="K21" s="212"/>
      <c r="L21" s="420">
        <f>+H21+I21+J21+K21</f>
        <v>0.43</v>
      </c>
      <c r="M21" s="420">
        <f>9*B21/E21</f>
        <v>0.18</v>
      </c>
      <c r="N21" s="212"/>
      <c r="O21" s="212"/>
      <c r="P21" s="212"/>
      <c r="Q21" s="212"/>
      <c r="R21" s="235"/>
    </row>
    <row r="22" spans="1:18" ht="47.25" customHeight="1" x14ac:dyDescent="0.25">
      <c r="A22" s="232"/>
      <c r="B22" s="216"/>
      <c r="C22" s="213"/>
      <c r="D22" s="11" t="s">
        <v>39</v>
      </c>
      <c r="E22" s="213"/>
      <c r="F22" s="213"/>
      <c r="G22" s="213"/>
      <c r="H22" s="415"/>
      <c r="I22" s="415"/>
      <c r="J22" s="213"/>
      <c r="K22" s="213"/>
      <c r="L22" s="421"/>
      <c r="M22" s="421"/>
      <c r="N22" s="213"/>
      <c r="O22" s="213"/>
      <c r="P22" s="213"/>
      <c r="Q22" s="213"/>
      <c r="R22" s="236"/>
    </row>
    <row r="23" spans="1:18" ht="57" customHeight="1" x14ac:dyDescent="0.25">
      <c r="A23" s="233"/>
      <c r="B23" s="217"/>
      <c r="C23" s="214"/>
      <c r="D23" s="11" t="s">
        <v>41</v>
      </c>
      <c r="E23" s="213"/>
      <c r="F23" s="214"/>
      <c r="G23" s="214"/>
      <c r="H23" s="416"/>
      <c r="I23" s="416"/>
      <c r="J23" s="214"/>
      <c r="K23" s="214"/>
      <c r="L23" s="422"/>
      <c r="M23" s="422"/>
      <c r="N23" s="214"/>
      <c r="O23" s="214"/>
      <c r="P23" s="214"/>
      <c r="Q23" s="214"/>
      <c r="R23" s="237"/>
    </row>
    <row r="24" spans="1:18" ht="55.5" customHeight="1" x14ac:dyDescent="0.25">
      <c r="A24" s="231" t="s">
        <v>43</v>
      </c>
      <c r="B24" s="215">
        <v>0.3</v>
      </c>
      <c r="C24" s="212" t="s">
        <v>44</v>
      </c>
      <c r="D24" s="11" t="s">
        <v>45</v>
      </c>
      <c r="E24" s="212">
        <v>15</v>
      </c>
      <c r="F24" s="212" t="s">
        <v>29</v>
      </c>
      <c r="G24" s="212" t="s">
        <v>42</v>
      </c>
      <c r="H24" s="414">
        <v>0.1</v>
      </c>
      <c r="I24" s="414">
        <f>5/E24</f>
        <v>0.33333333333333331</v>
      </c>
      <c r="J24" s="212"/>
      <c r="K24" s="212"/>
      <c r="L24" s="420">
        <f>+H24+I24+J24+K24</f>
        <v>0.43333333333333335</v>
      </c>
      <c r="M24" s="420">
        <f>8*B24/E24</f>
        <v>0.16</v>
      </c>
      <c r="N24" s="212"/>
      <c r="O24" s="212"/>
      <c r="P24" s="212"/>
      <c r="Q24" s="212"/>
      <c r="R24" s="212"/>
    </row>
    <row r="25" spans="1:18" ht="39.75" customHeight="1" x14ac:dyDescent="0.25">
      <c r="A25" s="232"/>
      <c r="B25" s="216"/>
      <c r="C25" s="213"/>
      <c r="D25" s="11" t="s">
        <v>46</v>
      </c>
      <c r="E25" s="213"/>
      <c r="F25" s="213"/>
      <c r="G25" s="213"/>
      <c r="H25" s="415"/>
      <c r="I25" s="415"/>
      <c r="J25" s="213"/>
      <c r="K25" s="213"/>
      <c r="L25" s="421"/>
      <c r="M25" s="421"/>
      <c r="N25" s="213"/>
      <c r="O25" s="213"/>
      <c r="P25" s="213"/>
      <c r="Q25" s="213"/>
      <c r="R25" s="213"/>
    </row>
    <row r="26" spans="1:18" ht="39" customHeight="1" x14ac:dyDescent="0.25">
      <c r="A26" s="233"/>
      <c r="B26" s="217"/>
      <c r="C26" s="214"/>
      <c r="D26" s="11" t="s">
        <v>47</v>
      </c>
      <c r="E26" s="214"/>
      <c r="F26" s="214"/>
      <c r="G26" s="214"/>
      <c r="H26" s="416"/>
      <c r="I26" s="416"/>
      <c r="J26" s="214"/>
      <c r="K26" s="214"/>
      <c r="L26" s="422"/>
      <c r="M26" s="422"/>
      <c r="N26" s="214"/>
      <c r="O26" s="214"/>
      <c r="P26" s="214"/>
      <c r="Q26" s="214"/>
      <c r="R26" s="214"/>
    </row>
    <row r="27" spans="1:18" ht="33.75" customHeight="1" x14ac:dyDescent="0.25">
      <c r="A27" s="60" t="s">
        <v>48</v>
      </c>
      <c r="B27" s="61">
        <f>SUM(B17:B26)</f>
        <v>1</v>
      </c>
      <c r="C27" s="61"/>
      <c r="D27" s="5"/>
      <c r="E27" s="5"/>
      <c r="F27" s="5"/>
      <c r="G27" s="11"/>
      <c r="H27" s="61">
        <f>SUM(H18:H26)</f>
        <v>0.43000000000000005</v>
      </c>
      <c r="I27" s="61">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40"/>
      <c r="E29" s="241"/>
      <c r="F29" s="423"/>
      <c r="G29" s="424"/>
      <c r="H29" s="425"/>
      <c r="I29" s="24"/>
      <c r="J29" s="24"/>
      <c r="K29" s="24"/>
      <c r="L29" s="24"/>
      <c r="M29" s="24"/>
      <c r="N29" s="24"/>
      <c r="O29" s="24"/>
      <c r="P29" s="24"/>
      <c r="Q29" s="24"/>
      <c r="R29" s="24"/>
    </row>
    <row r="30" spans="1:18" ht="15.75" thickBot="1" x14ac:dyDescent="0.3">
      <c r="A30" s="13"/>
      <c r="D30" s="238" t="s">
        <v>49</v>
      </c>
      <c r="E30" s="239"/>
      <c r="F30" s="64"/>
      <c r="G30" s="239" t="s">
        <v>50</v>
      </c>
      <c r="H30" s="242"/>
      <c r="I30" s="25"/>
      <c r="J30" s="25"/>
      <c r="K30" s="25"/>
      <c r="L30" s="25"/>
      <c r="M30" s="25"/>
      <c r="N30" s="25"/>
      <c r="O30" s="25"/>
      <c r="P30" s="25"/>
      <c r="Q30" s="25"/>
      <c r="R30" s="25"/>
    </row>
    <row r="31" spans="1:18" ht="15.75" thickBot="1" x14ac:dyDescent="0.3">
      <c r="A31" s="13"/>
    </row>
    <row r="32" spans="1:18" ht="15.75" thickBot="1" x14ac:dyDescent="0.3">
      <c r="A32" s="13"/>
      <c r="B32" s="426" t="s">
        <v>87</v>
      </c>
      <c r="C32" s="406"/>
      <c r="D32" s="406"/>
      <c r="E32" s="406"/>
      <c r="F32" s="406"/>
      <c r="G32" s="406"/>
      <c r="H32" s="407"/>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1" t="s">
        <v>66</v>
      </c>
      <c r="C2" s="211"/>
      <c r="D2" s="211"/>
      <c r="E2" s="211"/>
      <c r="F2" s="402"/>
      <c r="G2" s="402"/>
      <c r="H2" s="402"/>
      <c r="I2" s="402"/>
      <c r="J2" s="402"/>
      <c r="K2" s="402"/>
      <c r="L2" s="402"/>
      <c r="M2" s="402"/>
      <c r="N2" s="402"/>
      <c r="O2" s="402"/>
      <c r="P2" s="402"/>
      <c r="Q2" s="402"/>
      <c r="R2" s="402"/>
    </row>
    <row r="3" spans="1:19" x14ac:dyDescent="0.25">
      <c r="B3" s="227" t="s">
        <v>1</v>
      </c>
      <c r="C3" s="227"/>
      <c r="D3" s="227"/>
      <c r="E3" s="22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21" t="s">
        <v>68</v>
      </c>
      <c r="D9" s="5" t="s">
        <v>69</v>
      </c>
      <c r="F9" s="20"/>
      <c r="G9" s="7"/>
    </row>
    <row r="10" spans="1:19" x14ac:dyDescent="0.25">
      <c r="C10" s="221"/>
      <c r="D10" s="5" t="s">
        <v>13</v>
      </c>
      <c r="F10" s="20"/>
    </row>
    <row r="11" spans="1:19" x14ac:dyDescent="0.25">
      <c r="C11" s="2" t="s">
        <v>70</v>
      </c>
      <c r="D11" s="5" t="s">
        <v>102</v>
      </c>
      <c r="F11" s="20"/>
    </row>
    <row r="12" spans="1:19" x14ac:dyDescent="0.25">
      <c r="C12" s="2"/>
      <c r="D12" s="5" t="s">
        <v>103</v>
      </c>
      <c r="F12" s="20"/>
    </row>
    <row r="13" spans="1:19" x14ac:dyDescent="0.25">
      <c r="D13" s="29"/>
      <c r="E13" s="20"/>
      <c r="F13" s="20"/>
    </row>
    <row r="14" spans="1:19" ht="15.75" thickBot="1" x14ac:dyDescent="0.3"/>
    <row r="15" spans="1:19" ht="15.75" thickBot="1" x14ac:dyDescent="0.3">
      <c r="A15" s="403" t="s">
        <v>14</v>
      </c>
      <c r="B15" s="404"/>
      <c r="C15" s="404"/>
      <c r="D15" s="404"/>
      <c r="E15" s="404"/>
      <c r="F15" s="404"/>
      <c r="G15" s="404"/>
      <c r="H15" s="405" t="s">
        <v>72</v>
      </c>
      <c r="I15" s="406"/>
      <c r="J15" s="406"/>
      <c r="K15" s="406"/>
      <c r="L15" s="406"/>
      <c r="M15" s="406"/>
      <c r="N15" s="406"/>
      <c r="O15" s="406"/>
      <c r="P15" s="406"/>
      <c r="Q15" s="406"/>
      <c r="R15" s="407"/>
    </row>
    <row r="16" spans="1:19" ht="28.5" customHeight="1" x14ac:dyDescent="0.25">
      <c r="A16" s="62" t="s">
        <v>17</v>
      </c>
      <c r="B16" s="62" t="s">
        <v>18</v>
      </c>
      <c r="C16" s="66" t="s">
        <v>19</v>
      </c>
      <c r="D16" s="62" t="s">
        <v>20</v>
      </c>
      <c r="E16" s="62" t="s">
        <v>73</v>
      </c>
      <c r="F16" s="62" t="s">
        <v>22</v>
      </c>
      <c r="G16" s="36" t="s">
        <v>23</v>
      </c>
      <c r="H16" s="393" t="s">
        <v>74</v>
      </c>
      <c r="I16" s="394"/>
      <c r="J16" s="394"/>
      <c r="K16" s="395"/>
      <c r="L16" s="62" t="s">
        <v>75</v>
      </c>
      <c r="M16" s="396" t="s">
        <v>76</v>
      </c>
      <c r="N16" s="398" t="s">
        <v>77</v>
      </c>
      <c r="O16" s="400" t="s">
        <v>78</v>
      </c>
      <c r="P16" s="401"/>
      <c r="Q16" s="393" t="s">
        <v>16</v>
      </c>
      <c r="R16" s="395"/>
    </row>
    <row r="17" spans="1:18" ht="30" customHeight="1" x14ac:dyDescent="0.25">
      <c r="A17" s="225" t="s">
        <v>26</v>
      </c>
      <c r="B17" s="226">
        <v>0.3</v>
      </c>
      <c r="C17" s="212" t="s">
        <v>27</v>
      </c>
      <c r="D17" s="10" t="s">
        <v>28</v>
      </c>
      <c r="E17" s="212">
        <v>4</v>
      </c>
      <c r="F17" s="212" t="s">
        <v>29</v>
      </c>
      <c r="G17" s="218" t="s">
        <v>30</v>
      </c>
      <c r="H17" s="59" t="s">
        <v>62</v>
      </c>
      <c r="I17" s="59" t="s">
        <v>63</v>
      </c>
      <c r="J17" s="59" t="s">
        <v>64</v>
      </c>
      <c r="K17" s="59" t="s">
        <v>79</v>
      </c>
      <c r="L17" s="9" t="s">
        <v>65</v>
      </c>
      <c r="M17" s="397"/>
      <c r="N17" s="399"/>
      <c r="O17" s="22" t="s">
        <v>80</v>
      </c>
      <c r="P17" s="22" t="s">
        <v>59</v>
      </c>
      <c r="Q17" s="22" t="s">
        <v>24</v>
      </c>
      <c r="R17" s="60" t="s">
        <v>25</v>
      </c>
    </row>
    <row r="18" spans="1:18" ht="45" customHeight="1" x14ac:dyDescent="0.25">
      <c r="A18" s="225"/>
      <c r="B18" s="225"/>
      <c r="C18" s="213"/>
      <c r="D18" s="11" t="s">
        <v>31</v>
      </c>
      <c r="E18" s="213"/>
      <c r="F18" s="213"/>
      <c r="G18" s="218"/>
      <c r="H18" s="414">
        <f>1/E17</f>
        <v>0.25</v>
      </c>
      <c r="I18" s="414">
        <f>+'Seguimiento 2'!I18:I20</f>
        <v>0.25</v>
      </c>
      <c r="J18" s="414">
        <f>2/E17</f>
        <v>0.5</v>
      </c>
      <c r="K18" s="414"/>
      <c r="L18" s="408">
        <f>+H18+I18+J18</f>
        <v>1</v>
      </c>
      <c r="M18" s="408">
        <f>4*B17/E17</f>
        <v>0.3</v>
      </c>
      <c r="N18" s="417" t="s">
        <v>81</v>
      </c>
      <c r="O18" s="417" t="s">
        <v>82</v>
      </c>
      <c r="P18" s="212" t="s">
        <v>83</v>
      </c>
      <c r="Q18" s="417" t="s">
        <v>84</v>
      </c>
      <c r="R18" s="212"/>
    </row>
    <row r="19" spans="1:18" ht="35.25" customHeight="1" x14ac:dyDescent="0.25">
      <c r="A19" s="225"/>
      <c r="B19" s="225"/>
      <c r="C19" s="213"/>
      <c r="D19" s="11" t="s">
        <v>32</v>
      </c>
      <c r="E19" s="213"/>
      <c r="F19" s="213"/>
      <c r="G19" s="218"/>
      <c r="H19" s="415"/>
      <c r="I19" s="415"/>
      <c r="J19" s="415"/>
      <c r="K19" s="415"/>
      <c r="L19" s="409"/>
      <c r="M19" s="409"/>
      <c r="N19" s="418"/>
      <c r="O19" s="418"/>
      <c r="P19" s="213"/>
      <c r="Q19" s="418"/>
      <c r="R19" s="213"/>
    </row>
    <row r="20" spans="1:18" ht="39.75" customHeight="1" x14ac:dyDescent="0.25">
      <c r="A20" s="225"/>
      <c r="B20" s="225"/>
      <c r="C20" s="214"/>
      <c r="D20" s="11" t="s">
        <v>33</v>
      </c>
      <c r="E20" s="214"/>
      <c r="F20" s="214"/>
      <c r="G20" s="218"/>
      <c r="H20" s="416"/>
      <c r="I20" s="416"/>
      <c r="J20" s="416"/>
      <c r="K20" s="416"/>
      <c r="L20" s="410"/>
      <c r="M20" s="410"/>
      <c r="N20" s="419"/>
      <c r="O20" s="419"/>
      <c r="P20" s="214"/>
      <c r="Q20" s="419"/>
      <c r="R20" s="214"/>
    </row>
    <row r="21" spans="1:18" ht="56.25" customHeight="1" x14ac:dyDescent="0.25">
      <c r="A21" s="231" t="s">
        <v>34</v>
      </c>
      <c r="B21" s="215">
        <v>0.4</v>
      </c>
      <c r="C21" s="212" t="s">
        <v>35</v>
      </c>
      <c r="D21" s="11" t="s">
        <v>85</v>
      </c>
      <c r="E21" s="212">
        <v>20</v>
      </c>
      <c r="F21" s="212" t="s">
        <v>37</v>
      </c>
      <c r="G21" s="212" t="s">
        <v>86</v>
      </c>
      <c r="H21" s="414">
        <f>7/25</f>
        <v>0.28000000000000003</v>
      </c>
      <c r="I21" s="420">
        <f>+'Seguimiento 2'!I21:I23</f>
        <v>0.35</v>
      </c>
      <c r="J21" s="414">
        <f>5/E21</f>
        <v>0.25</v>
      </c>
      <c r="K21" s="212"/>
      <c r="L21" s="420">
        <f>+H21+I21+J21+K21</f>
        <v>0.88</v>
      </c>
      <c r="M21" s="420">
        <f>+L21*B21</f>
        <v>0.35200000000000004</v>
      </c>
      <c r="N21" s="212"/>
      <c r="O21" s="212"/>
      <c r="P21" s="212"/>
      <c r="Q21" s="212"/>
      <c r="R21" s="212"/>
    </row>
    <row r="22" spans="1:18" ht="47.25" customHeight="1" x14ac:dyDescent="0.25">
      <c r="A22" s="232"/>
      <c r="B22" s="216"/>
      <c r="C22" s="213"/>
      <c r="D22" s="11" t="s">
        <v>39</v>
      </c>
      <c r="E22" s="213"/>
      <c r="F22" s="213"/>
      <c r="G22" s="213"/>
      <c r="H22" s="415"/>
      <c r="I22" s="213"/>
      <c r="J22" s="415"/>
      <c r="K22" s="213"/>
      <c r="L22" s="421"/>
      <c r="M22" s="421"/>
      <c r="N22" s="213"/>
      <c r="O22" s="213"/>
      <c r="P22" s="213"/>
      <c r="Q22" s="213"/>
      <c r="R22" s="213"/>
    </row>
    <row r="23" spans="1:18" ht="57" customHeight="1" x14ac:dyDescent="0.25">
      <c r="A23" s="233"/>
      <c r="B23" s="217"/>
      <c r="C23" s="214"/>
      <c r="D23" s="11" t="s">
        <v>41</v>
      </c>
      <c r="E23" s="213"/>
      <c r="F23" s="214"/>
      <c r="G23" s="214"/>
      <c r="H23" s="416"/>
      <c r="I23" s="214"/>
      <c r="J23" s="416"/>
      <c r="K23" s="214"/>
      <c r="L23" s="422"/>
      <c r="M23" s="422"/>
      <c r="N23" s="214"/>
      <c r="O23" s="214"/>
      <c r="P23" s="214"/>
      <c r="Q23" s="214"/>
      <c r="R23" s="214"/>
    </row>
    <row r="24" spans="1:18" ht="55.5" customHeight="1" x14ac:dyDescent="0.25">
      <c r="A24" s="231" t="s">
        <v>43</v>
      </c>
      <c r="B24" s="215">
        <v>0.3</v>
      </c>
      <c r="C24" s="212" t="s">
        <v>44</v>
      </c>
      <c r="D24" s="11" t="s">
        <v>45</v>
      </c>
      <c r="E24" s="212">
        <v>15</v>
      </c>
      <c r="F24" s="212" t="s">
        <v>29</v>
      </c>
      <c r="G24" s="212" t="s">
        <v>42</v>
      </c>
      <c r="H24" s="414">
        <f>3/30</f>
        <v>0.1</v>
      </c>
      <c r="I24" s="420">
        <f>+'Seguimiento 2'!I24:I26</f>
        <v>0.33333333333333331</v>
      </c>
      <c r="J24" s="414">
        <f>6/E24</f>
        <v>0.4</v>
      </c>
      <c r="K24" s="212"/>
      <c r="L24" s="420">
        <f>+H24+I24+J24+K24</f>
        <v>0.83333333333333337</v>
      </c>
      <c r="M24" s="420">
        <f>14*B24/E24</f>
        <v>0.28000000000000003</v>
      </c>
      <c r="N24" s="212"/>
      <c r="O24" s="212"/>
      <c r="P24" s="212"/>
      <c r="Q24" s="212"/>
      <c r="R24" s="212"/>
    </row>
    <row r="25" spans="1:18" ht="39.75" customHeight="1" x14ac:dyDescent="0.25">
      <c r="A25" s="232"/>
      <c r="B25" s="216"/>
      <c r="C25" s="213"/>
      <c r="D25" s="11" t="s">
        <v>46</v>
      </c>
      <c r="E25" s="213"/>
      <c r="F25" s="213"/>
      <c r="G25" s="213"/>
      <c r="H25" s="415"/>
      <c r="I25" s="213"/>
      <c r="J25" s="415"/>
      <c r="K25" s="213"/>
      <c r="L25" s="421"/>
      <c r="M25" s="421"/>
      <c r="N25" s="213"/>
      <c r="O25" s="213"/>
      <c r="P25" s="213"/>
      <c r="Q25" s="213"/>
      <c r="R25" s="213"/>
    </row>
    <row r="26" spans="1:18" ht="39" customHeight="1" x14ac:dyDescent="0.25">
      <c r="A26" s="233"/>
      <c r="B26" s="217"/>
      <c r="C26" s="214"/>
      <c r="D26" s="11" t="s">
        <v>47</v>
      </c>
      <c r="E26" s="214"/>
      <c r="F26" s="214"/>
      <c r="G26" s="214"/>
      <c r="H26" s="416"/>
      <c r="I26" s="214"/>
      <c r="J26" s="416"/>
      <c r="K26" s="214"/>
      <c r="L26" s="422"/>
      <c r="M26" s="422"/>
      <c r="N26" s="214"/>
      <c r="O26" s="214"/>
      <c r="P26" s="214"/>
      <c r="Q26" s="214"/>
      <c r="R26" s="214"/>
    </row>
    <row r="27" spans="1:18" ht="33.75" customHeight="1" x14ac:dyDescent="0.25">
      <c r="A27" s="60" t="s">
        <v>48</v>
      </c>
      <c r="B27" s="61">
        <f>SUM(B17:B26)</f>
        <v>1</v>
      </c>
      <c r="C27" s="61"/>
      <c r="D27" s="5"/>
      <c r="E27" s="5"/>
      <c r="F27" s="5"/>
      <c r="G27" s="11"/>
      <c r="H27" s="61">
        <f>SUM(H18:H26)</f>
        <v>0.63</v>
      </c>
      <c r="I27" s="61">
        <f>SUM(I18:I26)</f>
        <v>0.93333333333333335</v>
      </c>
      <c r="J27" s="61">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40"/>
      <c r="E29" s="241"/>
      <c r="F29" s="423"/>
      <c r="G29" s="424"/>
      <c r="H29" s="425"/>
      <c r="I29" s="24"/>
      <c r="J29" s="24"/>
      <c r="K29" s="24"/>
      <c r="L29" s="24"/>
      <c r="M29" s="24"/>
      <c r="N29" s="24"/>
      <c r="O29" s="24"/>
      <c r="P29" s="24"/>
      <c r="Q29" s="24"/>
      <c r="R29" s="24"/>
    </row>
    <row r="30" spans="1:18" ht="15.75" thickBot="1" x14ac:dyDescent="0.3">
      <c r="A30" s="13"/>
      <c r="D30" s="238" t="s">
        <v>49</v>
      </c>
      <c r="E30" s="239"/>
      <c r="F30" s="64"/>
      <c r="G30" s="239" t="s">
        <v>50</v>
      </c>
      <c r="H30" s="242"/>
      <c r="I30" s="25"/>
      <c r="J30" s="25"/>
      <c r="K30" s="25"/>
      <c r="L30" s="25"/>
      <c r="M30" s="25"/>
      <c r="N30" s="25"/>
      <c r="O30" s="25"/>
      <c r="P30" s="25"/>
      <c r="Q30" s="25"/>
      <c r="R30" s="25"/>
    </row>
    <row r="31" spans="1:18" ht="15.75" thickBot="1" x14ac:dyDescent="0.3">
      <c r="A31" s="13"/>
    </row>
    <row r="32" spans="1:18" ht="15.75" thickBot="1" x14ac:dyDescent="0.3">
      <c r="A32" s="13"/>
      <c r="B32" s="426" t="s">
        <v>87</v>
      </c>
      <c r="C32" s="406"/>
      <c r="D32" s="406"/>
      <c r="E32" s="406"/>
      <c r="F32" s="406"/>
      <c r="G32" s="406"/>
      <c r="H32" s="407"/>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11" t="s">
        <v>66</v>
      </c>
      <c r="C2" s="211"/>
      <c r="D2" s="211"/>
      <c r="E2" s="211"/>
      <c r="F2" s="402"/>
      <c r="G2" s="402"/>
      <c r="H2" s="402"/>
      <c r="I2" s="402"/>
      <c r="J2" s="402"/>
      <c r="K2" s="402"/>
      <c r="L2" s="402"/>
      <c r="M2" s="402"/>
      <c r="N2" s="402"/>
      <c r="O2" s="402"/>
      <c r="P2" s="402"/>
      <c r="Q2" s="402"/>
      <c r="R2" s="402"/>
    </row>
    <row r="3" spans="1:19" x14ac:dyDescent="0.25">
      <c r="B3" s="227" t="s">
        <v>1</v>
      </c>
      <c r="C3" s="227"/>
      <c r="D3" s="227"/>
      <c r="E3" s="22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67</v>
      </c>
      <c r="D8" s="6">
        <v>41715</v>
      </c>
      <c r="F8" s="21"/>
    </row>
    <row r="9" spans="1:19" x14ac:dyDescent="0.25">
      <c r="C9" s="221" t="s">
        <v>68</v>
      </c>
      <c r="D9" s="5" t="s">
        <v>69</v>
      </c>
      <c r="F9" s="20"/>
      <c r="G9" s="7"/>
    </row>
    <row r="10" spans="1:19" x14ac:dyDescent="0.25">
      <c r="C10" s="221"/>
      <c r="D10" s="5" t="s">
        <v>13</v>
      </c>
      <c r="F10" s="20"/>
    </row>
    <row r="11" spans="1:19" x14ac:dyDescent="0.25">
      <c r="C11" s="2" t="s">
        <v>70</v>
      </c>
      <c r="D11" s="5" t="s">
        <v>104</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03" t="s">
        <v>14</v>
      </c>
      <c r="B15" s="404"/>
      <c r="C15" s="404"/>
      <c r="D15" s="404"/>
      <c r="E15" s="404"/>
      <c r="F15" s="404"/>
      <c r="G15" s="404"/>
      <c r="H15" s="405" t="s">
        <v>72</v>
      </c>
      <c r="I15" s="406"/>
      <c r="J15" s="406"/>
      <c r="K15" s="406"/>
      <c r="L15" s="406"/>
      <c r="M15" s="406"/>
      <c r="N15" s="406"/>
      <c r="O15" s="406"/>
      <c r="P15" s="406"/>
      <c r="Q15" s="406"/>
      <c r="R15" s="407"/>
    </row>
    <row r="16" spans="1:19" ht="28.5" customHeight="1" x14ac:dyDescent="0.25">
      <c r="A16" s="62" t="s">
        <v>17</v>
      </c>
      <c r="B16" s="62" t="s">
        <v>18</v>
      </c>
      <c r="C16" s="66" t="s">
        <v>19</v>
      </c>
      <c r="D16" s="62" t="s">
        <v>20</v>
      </c>
      <c r="E16" s="62" t="s">
        <v>73</v>
      </c>
      <c r="F16" s="62" t="s">
        <v>22</v>
      </c>
      <c r="G16" s="36" t="s">
        <v>23</v>
      </c>
      <c r="H16" s="393" t="s">
        <v>74</v>
      </c>
      <c r="I16" s="394"/>
      <c r="J16" s="394"/>
      <c r="K16" s="395"/>
      <c r="L16" s="62" t="s">
        <v>75</v>
      </c>
      <c r="M16" s="396" t="s">
        <v>76</v>
      </c>
      <c r="N16" s="398" t="s">
        <v>77</v>
      </c>
      <c r="O16" s="400" t="s">
        <v>78</v>
      </c>
      <c r="P16" s="401"/>
      <c r="Q16" s="393" t="s">
        <v>16</v>
      </c>
      <c r="R16" s="395"/>
    </row>
    <row r="17" spans="1:18" ht="30" customHeight="1" x14ac:dyDescent="0.25">
      <c r="A17" s="225" t="s">
        <v>26</v>
      </c>
      <c r="B17" s="226">
        <v>0.3</v>
      </c>
      <c r="C17" s="212" t="s">
        <v>27</v>
      </c>
      <c r="D17" s="10" t="s">
        <v>28</v>
      </c>
      <c r="E17" s="212">
        <v>4</v>
      </c>
      <c r="F17" s="212" t="s">
        <v>29</v>
      </c>
      <c r="G17" s="218" t="s">
        <v>30</v>
      </c>
      <c r="H17" s="59" t="s">
        <v>62</v>
      </c>
      <c r="I17" s="59" t="s">
        <v>63</v>
      </c>
      <c r="J17" s="59" t="s">
        <v>64</v>
      </c>
      <c r="K17" s="59" t="s">
        <v>79</v>
      </c>
      <c r="L17" s="9" t="s">
        <v>65</v>
      </c>
      <c r="M17" s="397"/>
      <c r="N17" s="399"/>
      <c r="O17" s="22" t="s">
        <v>80</v>
      </c>
      <c r="P17" s="22" t="s">
        <v>59</v>
      </c>
      <c r="Q17" s="22" t="s">
        <v>24</v>
      </c>
      <c r="R17" s="60" t="s">
        <v>25</v>
      </c>
    </row>
    <row r="18" spans="1:18" ht="45" customHeight="1" x14ac:dyDescent="0.25">
      <c r="A18" s="225"/>
      <c r="B18" s="225"/>
      <c r="C18" s="213"/>
      <c r="D18" s="11" t="s">
        <v>31</v>
      </c>
      <c r="E18" s="213"/>
      <c r="F18" s="213"/>
      <c r="G18" s="218"/>
      <c r="H18" s="414">
        <f>1/E17</f>
        <v>0.25</v>
      </c>
      <c r="I18" s="414">
        <f>+'Seguimiento 2'!I18:I20</f>
        <v>0.25</v>
      </c>
      <c r="J18" s="414">
        <f>+'Seguimiento 3'!J18:J20</f>
        <v>0.5</v>
      </c>
      <c r="K18" s="414">
        <v>0</v>
      </c>
      <c r="L18" s="408">
        <f>+H18+I18+J18+K18</f>
        <v>1</v>
      </c>
      <c r="M18" s="408">
        <f>4*B17/E17</f>
        <v>0.3</v>
      </c>
      <c r="N18" s="417" t="s">
        <v>81</v>
      </c>
      <c r="O18" s="417" t="s">
        <v>82</v>
      </c>
      <c r="P18" s="212" t="s">
        <v>83</v>
      </c>
      <c r="Q18" s="417" t="s">
        <v>84</v>
      </c>
      <c r="R18" s="212"/>
    </row>
    <row r="19" spans="1:18" ht="35.25" customHeight="1" x14ac:dyDescent="0.25">
      <c r="A19" s="225"/>
      <c r="B19" s="225"/>
      <c r="C19" s="213"/>
      <c r="D19" s="11" t="s">
        <v>32</v>
      </c>
      <c r="E19" s="213"/>
      <c r="F19" s="213"/>
      <c r="G19" s="218"/>
      <c r="H19" s="415"/>
      <c r="I19" s="415"/>
      <c r="J19" s="415"/>
      <c r="K19" s="415"/>
      <c r="L19" s="409"/>
      <c r="M19" s="409"/>
      <c r="N19" s="418"/>
      <c r="O19" s="418"/>
      <c r="P19" s="213"/>
      <c r="Q19" s="418"/>
      <c r="R19" s="213"/>
    </row>
    <row r="20" spans="1:18" ht="39.75" customHeight="1" x14ac:dyDescent="0.25">
      <c r="A20" s="225"/>
      <c r="B20" s="225"/>
      <c r="C20" s="214"/>
      <c r="D20" s="11" t="s">
        <v>33</v>
      </c>
      <c r="E20" s="214"/>
      <c r="F20" s="214"/>
      <c r="G20" s="218"/>
      <c r="H20" s="416"/>
      <c r="I20" s="416"/>
      <c r="J20" s="416"/>
      <c r="K20" s="416"/>
      <c r="L20" s="410"/>
      <c r="M20" s="410"/>
      <c r="N20" s="419"/>
      <c r="O20" s="419"/>
      <c r="P20" s="214"/>
      <c r="Q20" s="419"/>
      <c r="R20" s="214"/>
    </row>
    <row r="21" spans="1:18" ht="56.25" customHeight="1" x14ac:dyDescent="0.25">
      <c r="A21" s="231" t="s">
        <v>34</v>
      </c>
      <c r="B21" s="215">
        <v>0.4</v>
      </c>
      <c r="C21" s="212" t="s">
        <v>35</v>
      </c>
      <c r="D21" s="11" t="s">
        <v>85</v>
      </c>
      <c r="E21" s="212">
        <v>20</v>
      </c>
      <c r="F21" s="212" t="s">
        <v>37</v>
      </c>
      <c r="G21" s="212" t="s">
        <v>86</v>
      </c>
      <c r="H21" s="414">
        <f>7/25</f>
        <v>0.28000000000000003</v>
      </c>
      <c r="I21" s="420">
        <f>+'Seguimiento 2'!I21:I23</f>
        <v>0.35</v>
      </c>
      <c r="J21" s="420">
        <f>+'Seguimiento 3'!J21:J23</f>
        <v>0.25</v>
      </c>
      <c r="K21" s="414">
        <f>8/E21</f>
        <v>0.4</v>
      </c>
      <c r="L21" s="420">
        <f>+H21+I21+J21+K21</f>
        <v>1.28</v>
      </c>
      <c r="M21" s="420">
        <f>22*B21/E21</f>
        <v>0.44000000000000006</v>
      </c>
      <c r="N21" s="212"/>
      <c r="O21" s="212"/>
      <c r="P21" s="212"/>
      <c r="Q21" s="212"/>
      <c r="R21" s="235"/>
    </row>
    <row r="22" spans="1:18" ht="47.25" customHeight="1" x14ac:dyDescent="0.25">
      <c r="A22" s="232"/>
      <c r="B22" s="216"/>
      <c r="C22" s="213"/>
      <c r="D22" s="11" t="s">
        <v>39</v>
      </c>
      <c r="E22" s="213"/>
      <c r="F22" s="213"/>
      <c r="G22" s="213"/>
      <c r="H22" s="415"/>
      <c r="I22" s="213"/>
      <c r="J22" s="213"/>
      <c r="K22" s="415"/>
      <c r="L22" s="421"/>
      <c r="M22" s="421"/>
      <c r="N22" s="213"/>
      <c r="O22" s="213"/>
      <c r="P22" s="213"/>
      <c r="Q22" s="213"/>
      <c r="R22" s="236"/>
    </row>
    <row r="23" spans="1:18" ht="57" customHeight="1" x14ac:dyDescent="0.25">
      <c r="A23" s="233"/>
      <c r="B23" s="217"/>
      <c r="C23" s="214"/>
      <c r="D23" s="11" t="s">
        <v>41</v>
      </c>
      <c r="E23" s="213"/>
      <c r="F23" s="214"/>
      <c r="G23" s="214"/>
      <c r="H23" s="416"/>
      <c r="I23" s="214"/>
      <c r="J23" s="214"/>
      <c r="K23" s="416"/>
      <c r="L23" s="422"/>
      <c r="M23" s="422"/>
      <c r="N23" s="214"/>
      <c r="O23" s="214"/>
      <c r="P23" s="214"/>
      <c r="Q23" s="214"/>
      <c r="R23" s="237"/>
    </row>
    <row r="24" spans="1:18" ht="55.5" customHeight="1" x14ac:dyDescent="0.25">
      <c r="A24" s="231" t="s">
        <v>43</v>
      </c>
      <c r="B24" s="215">
        <v>0.3</v>
      </c>
      <c r="C24" s="212" t="s">
        <v>44</v>
      </c>
      <c r="D24" s="11" t="s">
        <v>45</v>
      </c>
      <c r="E24" s="212">
        <v>15</v>
      </c>
      <c r="F24" s="212" t="s">
        <v>29</v>
      </c>
      <c r="G24" s="212" t="s">
        <v>42</v>
      </c>
      <c r="H24" s="414">
        <f>3/30</f>
        <v>0.1</v>
      </c>
      <c r="I24" s="420">
        <f>+'Seguimiento 2'!I24:I26</f>
        <v>0.33333333333333331</v>
      </c>
      <c r="J24" s="420">
        <f>+'Seguimiento 3'!J24:J26</f>
        <v>0.4</v>
      </c>
      <c r="K24" s="414">
        <f>1/E24</f>
        <v>6.6666666666666666E-2</v>
      </c>
      <c r="L24" s="420">
        <f>+H24+I24+J24+K24</f>
        <v>0.9</v>
      </c>
      <c r="M24" s="420">
        <f>15*B24/E24</f>
        <v>0.3</v>
      </c>
      <c r="N24" s="212"/>
      <c r="O24" s="212"/>
      <c r="P24" s="212"/>
      <c r="Q24" s="212"/>
      <c r="R24" s="212"/>
    </row>
    <row r="25" spans="1:18" ht="39.75" customHeight="1" x14ac:dyDescent="0.25">
      <c r="A25" s="232"/>
      <c r="B25" s="216"/>
      <c r="C25" s="213"/>
      <c r="D25" s="11" t="s">
        <v>46</v>
      </c>
      <c r="E25" s="213"/>
      <c r="F25" s="213"/>
      <c r="G25" s="213"/>
      <c r="H25" s="415"/>
      <c r="I25" s="213"/>
      <c r="J25" s="213"/>
      <c r="K25" s="415"/>
      <c r="L25" s="421"/>
      <c r="M25" s="421"/>
      <c r="N25" s="213"/>
      <c r="O25" s="213"/>
      <c r="P25" s="213"/>
      <c r="Q25" s="213"/>
      <c r="R25" s="213"/>
    </row>
    <row r="26" spans="1:18" ht="39" customHeight="1" x14ac:dyDescent="0.25">
      <c r="A26" s="233"/>
      <c r="B26" s="217"/>
      <c r="C26" s="214"/>
      <c r="D26" s="11" t="s">
        <v>47</v>
      </c>
      <c r="E26" s="214"/>
      <c r="F26" s="214"/>
      <c r="G26" s="214"/>
      <c r="H26" s="416"/>
      <c r="I26" s="214"/>
      <c r="J26" s="214"/>
      <c r="K26" s="416"/>
      <c r="L26" s="422"/>
      <c r="M26" s="422"/>
      <c r="N26" s="214"/>
      <c r="O26" s="214"/>
      <c r="P26" s="214"/>
      <c r="Q26" s="214"/>
      <c r="R26" s="214"/>
    </row>
    <row r="27" spans="1:18" ht="33.75" customHeight="1" x14ac:dyDescent="0.25">
      <c r="A27" s="60" t="s">
        <v>48</v>
      </c>
      <c r="B27" s="61">
        <f>SUM(B17:B26)</f>
        <v>1</v>
      </c>
      <c r="C27" s="61"/>
      <c r="D27" s="5"/>
      <c r="E27" s="5"/>
      <c r="F27" s="5"/>
      <c r="G27" s="11"/>
      <c r="H27" s="61">
        <f>SUM(H18:H26)</f>
        <v>0.63</v>
      </c>
      <c r="I27" s="61">
        <f>SUM(I18:I26)</f>
        <v>0.93333333333333335</v>
      </c>
      <c r="J27" s="61">
        <f>SUM(J18:J26)</f>
        <v>1.1499999999999999</v>
      </c>
      <c r="K27" s="61">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40"/>
      <c r="E29" s="241"/>
      <c r="F29" s="423"/>
      <c r="G29" s="424"/>
      <c r="H29" s="425"/>
      <c r="I29" s="24"/>
      <c r="J29" s="24"/>
      <c r="K29" s="24"/>
      <c r="L29" s="24"/>
      <c r="M29" s="24"/>
      <c r="N29" s="24"/>
      <c r="O29" s="24"/>
      <c r="P29" s="24"/>
      <c r="Q29" s="24"/>
      <c r="R29" s="24"/>
    </row>
    <row r="30" spans="1:18" ht="15.75" thickBot="1" x14ac:dyDescent="0.3">
      <c r="A30" s="13"/>
      <c r="D30" s="238" t="s">
        <v>49</v>
      </c>
      <c r="E30" s="239"/>
      <c r="F30" s="64"/>
      <c r="G30" s="239" t="s">
        <v>50</v>
      </c>
      <c r="H30" s="242"/>
      <c r="I30" s="25"/>
      <c r="J30" s="25"/>
      <c r="K30" s="25"/>
      <c r="L30" s="25"/>
      <c r="M30" s="25"/>
      <c r="N30" s="25"/>
      <c r="O30" s="25"/>
      <c r="P30" s="25"/>
      <c r="Q30" s="25"/>
      <c r="R30" s="25"/>
    </row>
    <row r="31" spans="1:18" ht="15.75" thickBot="1" x14ac:dyDescent="0.3">
      <c r="A31" s="13"/>
    </row>
    <row r="32" spans="1:18" ht="15.75" thickBot="1" x14ac:dyDescent="0.3">
      <c r="A32" s="13"/>
      <c r="B32" s="426" t="s">
        <v>87</v>
      </c>
      <c r="C32" s="406"/>
      <c r="D32" s="406"/>
      <c r="E32" s="406"/>
      <c r="F32" s="406"/>
      <c r="G32" s="406"/>
      <c r="H32" s="407"/>
      <c r="I32" s="34"/>
      <c r="J32" s="34"/>
      <c r="K32" s="34"/>
      <c r="L32" s="34"/>
      <c r="M32" s="34"/>
      <c r="N32" s="34"/>
      <c r="O32" s="34"/>
      <c r="P32" s="34"/>
      <c r="Q32" s="34"/>
      <c r="R32" s="34"/>
    </row>
    <row r="33" spans="1:18" ht="42.75" x14ac:dyDescent="0.25">
      <c r="A33" s="13"/>
      <c r="B33" s="14" t="s">
        <v>88</v>
      </c>
      <c r="C33" s="30" t="s">
        <v>89</v>
      </c>
      <c r="D33" s="15" t="s">
        <v>90</v>
      </c>
      <c r="E33" s="15" t="s">
        <v>91</v>
      </c>
      <c r="F33" s="15" t="s">
        <v>92</v>
      </c>
      <c r="G33" s="66" t="s">
        <v>93</v>
      </c>
      <c r="H33" s="66" t="s">
        <v>94</v>
      </c>
      <c r="I33" s="25"/>
      <c r="J33" s="25"/>
      <c r="K33" s="25"/>
      <c r="L33" s="25"/>
      <c r="M33" s="25"/>
      <c r="N33" s="25"/>
      <c r="O33" s="25"/>
      <c r="P33" s="25"/>
      <c r="Q33" s="25"/>
      <c r="R33" s="25"/>
    </row>
    <row r="34" spans="1:18" ht="105" x14ac:dyDescent="0.25">
      <c r="B34" s="26" t="s">
        <v>54</v>
      </c>
      <c r="C34" s="11" t="s">
        <v>95</v>
      </c>
      <c r="D34" s="11" t="s">
        <v>96</v>
      </c>
      <c r="E34" s="16">
        <v>41807</v>
      </c>
      <c r="F34" s="11" t="s">
        <v>97</v>
      </c>
      <c r="G34" s="20"/>
      <c r="H34" s="17"/>
      <c r="I34" s="20"/>
      <c r="J34" s="20"/>
      <c r="K34" s="20"/>
      <c r="L34" s="20"/>
      <c r="M34" s="20"/>
      <c r="N34" s="20"/>
      <c r="O34" s="20"/>
      <c r="P34" s="20"/>
      <c r="Q34" s="20"/>
      <c r="R34" s="20"/>
    </row>
    <row r="35" spans="1:18" ht="42.75" x14ac:dyDescent="0.25">
      <c r="B35" s="27" t="s">
        <v>98</v>
      </c>
      <c r="C35" s="31"/>
      <c r="D35" s="5"/>
      <c r="E35" s="5"/>
      <c r="F35" s="5"/>
      <c r="G35" s="5"/>
      <c r="H35" s="17"/>
      <c r="I35" s="20"/>
      <c r="J35" s="20"/>
      <c r="K35" s="20"/>
      <c r="L35" s="20"/>
      <c r="M35" s="20"/>
      <c r="N35" s="20"/>
      <c r="O35" s="20"/>
      <c r="P35" s="20"/>
      <c r="Q35" s="20"/>
      <c r="R35" s="20"/>
    </row>
    <row r="36" spans="1:18" x14ac:dyDescent="0.25">
      <c r="B36" s="28" t="s">
        <v>99</v>
      </c>
      <c r="C36" s="32"/>
      <c r="D36" s="5"/>
      <c r="E36" s="5"/>
      <c r="F36" s="5"/>
      <c r="G36" s="5"/>
      <c r="H36" s="17"/>
      <c r="I36" s="20"/>
      <c r="J36" s="20"/>
      <c r="K36" s="20"/>
      <c r="L36" s="20"/>
      <c r="M36" s="20"/>
      <c r="N36" s="20"/>
      <c r="O36" s="20"/>
      <c r="P36" s="20"/>
      <c r="Q36" s="20"/>
      <c r="R36" s="20"/>
    </row>
    <row r="37" spans="1:18" x14ac:dyDescent="0.25">
      <c r="B37" s="28" t="s">
        <v>100</v>
      </c>
      <c r="C37" s="32"/>
      <c r="D37" s="5"/>
      <c r="E37" s="5"/>
      <c r="F37" s="5"/>
      <c r="G37" s="5"/>
      <c r="H37" s="17"/>
      <c r="I37" s="20"/>
      <c r="J37" s="20"/>
      <c r="K37" s="20"/>
      <c r="L37" s="20"/>
      <c r="M37" s="20"/>
      <c r="N37" s="20"/>
      <c r="O37" s="20"/>
      <c r="P37" s="20"/>
      <c r="Q37" s="20"/>
      <c r="R37" s="20"/>
    </row>
    <row r="38" spans="1:18" ht="15.75" thickBot="1" x14ac:dyDescent="0.3">
      <c r="B38" s="63" t="s">
        <v>101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11" t="s">
        <v>66</v>
      </c>
      <c r="C2" s="211"/>
      <c r="D2" s="211"/>
      <c r="E2" s="211"/>
      <c r="F2" s="402"/>
      <c r="G2" s="402"/>
      <c r="H2" s="402"/>
      <c r="I2" s="402"/>
      <c r="J2" s="402"/>
      <c r="K2" s="402"/>
      <c r="L2" s="402"/>
      <c r="M2" s="402"/>
    </row>
    <row r="3" spans="1:13" ht="15.75" thickBot="1" x14ac:dyDescent="0.3"/>
    <row r="4" spans="1:13" ht="15.75" thickBot="1" x14ac:dyDescent="0.3">
      <c r="A4" s="403" t="s">
        <v>14</v>
      </c>
      <c r="B4" s="404"/>
      <c r="C4" s="404"/>
      <c r="D4" s="404"/>
      <c r="E4" s="404"/>
      <c r="F4" s="404"/>
      <c r="G4" s="404"/>
      <c r="H4" s="405" t="s">
        <v>72</v>
      </c>
      <c r="I4" s="406"/>
      <c r="J4" s="406"/>
      <c r="K4" s="406"/>
      <c r="L4" s="406"/>
      <c r="M4" s="406"/>
    </row>
    <row r="5" spans="1:13" ht="28.5" customHeight="1" x14ac:dyDescent="0.25">
      <c r="A5" s="62" t="s">
        <v>17</v>
      </c>
      <c r="B5" s="62" t="s">
        <v>18</v>
      </c>
      <c r="C5" s="66" t="s">
        <v>19</v>
      </c>
      <c r="D5" s="62" t="s">
        <v>20</v>
      </c>
      <c r="E5" s="62" t="s">
        <v>73</v>
      </c>
      <c r="F5" s="62" t="s">
        <v>22</v>
      </c>
      <c r="G5" s="36" t="s">
        <v>23</v>
      </c>
      <c r="H5" s="393" t="s">
        <v>74</v>
      </c>
      <c r="I5" s="394"/>
      <c r="J5" s="394"/>
      <c r="K5" s="395"/>
      <c r="L5" s="62" t="s">
        <v>75</v>
      </c>
      <c r="M5" s="396" t="s">
        <v>76</v>
      </c>
    </row>
    <row r="6" spans="1:13" ht="30" customHeight="1" x14ac:dyDescent="0.25">
      <c r="A6" s="225" t="s">
        <v>26</v>
      </c>
      <c r="B6" s="226">
        <v>0.3</v>
      </c>
      <c r="C6" s="212" t="s">
        <v>27</v>
      </c>
      <c r="D6" s="10" t="s">
        <v>28</v>
      </c>
      <c r="E6" s="212">
        <v>4</v>
      </c>
      <c r="F6" s="212" t="s">
        <v>29</v>
      </c>
      <c r="G6" s="218" t="s">
        <v>30</v>
      </c>
      <c r="H6" s="59" t="s">
        <v>62</v>
      </c>
      <c r="I6" s="59" t="s">
        <v>63</v>
      </c>
      <c r="J6" s="59" t="s">
        <v>64</v>
      </c>
      <c r="K6" s="59" t="s">
        <v>79</v>
      </c>
      <c r="L6" s="9" t="s">
        <v>65</v>
      </c>
      <c r="M6" s="397"/>
    </row>
    <row r="7" spans="1:13" ht="45" customHeight="1" x14ac:dyDescent="0.25">
      <c r="A7" s="225"/>
      <c r="B7" s="225"/>
      <c r="C7" s="213"/>
      <c r="D7" s="11" t="s">
        <v>31</v>
      </c>
      <c r="E7" s="213"/>
      <c r="F7" s="213"/>
      <c r="G7" s="218"/>
      <c r="H7" s="414">
        <f>1/E6</f>
        <v>0.25</v>
      </c>
      <c r="I7" s="414">
        <v>0.25</v>
      </c>
      <c r="J7" s="414">
        <v>0.5</v>
      </c>
      <c r="K7" s="414">
        <v>0</v>
      </c>
      <c r="L7" s="408">
        <f>+H7+I7+J7+K7</f>
        <v>1</v>
      </c>
      <c r="M7" s="408">
        <f>4*B6/E6</f>
        <v>0.3</v>
      </c>
    </row>
    <row r="8" spans="1:13" ht="35.25" customHeight="1" x14ac:dyDescent="0.25">
      <c r="A8" s="225"/>
      <c r="B8" s="225"/>
      <c r="C8" s="213"/>
      <c r="D8" s="11" t="s">
        <v>32</v>
      </c>
      <c r="E8" s="213"/>
      <c r="F8" s="213"/>
      <c r="G8" s="218"/>
      <c r="H8" s="415"/>
      <c r="I8" s="415"/>
      <c r="J8" s="415"/>
      <c r="K8" s="415"/>
      <c r="L8" s="409"/>
      <c r="M8" s="409"/>
    </row>
    <row r="9" spans="1:13" ht="39.75" customHeight="1" x14ac:dyDescent="0.25">
      <c r="A9" s="225"/>
      <c r="B9" s="225"/>
      <c r="C9" s="214"/>
      <c r="D9" s="11" t="s">
        <v>33</v>
      </c>
      <c r="E9" s="214"/>
      <c r="F9" s="214"/>
      <c r="G9" s="218"/>
      <c r="H9" s="416"/>
      <c r="I9" s="416"/>
      <c r="J9" s="416"/>
      <c r="K9" s="416"/>
      <c r="L9" s="410"/>
      <c r="M9" s="410"/>
    </row>
    <row r="10" spans="1:13" ht="56.25" customHeight="1" x14ac:dyDescent="0.25">
      <c r="A10" s="231" t="s">
        <v>34</v>
      </c>
      <c r="B10" s="215">
        <v>0.4</v>
      </c>
      <c r="C10" s="212" t="s">
        <v>35</v>
      </c>
      <c r="D10" s="11" t="s">
        <v>85</v>
      </c>
      <c r="E10" s="212">
        <v>20</v>
      </c>
      <c r="F10" s="212" t="s">
        <v>37</v>
      </c>
      <c r="G10" s="212" t="s">
        <v>86</v>
      </c>
      <c r="H10" s="414">
        <f>7/25</f>
        <v>0.28000000000000003</v>
      </c>
      <c r="I10" s="420">
        <v>0.35</v>
      </c>
      <c r="J10" s="420">
        <v>0.25</v>
      </c>
      <c r="K10" s="414">
        <f>8/E10</f>
        <v>0.4</v>
      </c>
      <c r="L10" s="420">
        <f>+H10+I10+J10+K10</f>
        <v>1.28</v>
      </c>
      <c r="M10" s="420">
        <f>22*B10/E10</f>
        <v>0.44000000000000006</v>
      </c>
    </row>
    <row r="11" spans="1:13" ht="47.25" customHeight="1" x14ac:dyDescent="0.25">
      <c r="A11" s="232"/>
      <c r="B11" s="216"/>
      <c r="C11" s="213"/>
      <c r="D11" s="11" t="s">
        <v>39</v>
      </c>
      <c r="E11" s="213"/>
      <c r="F11" s="213"/>
      <c r="G11" s="213"/>
      <c r="H11" s="415"/>
      <c r="I11" s="213"/>
      <c r="J11" s="213"/>
      <c r="K11" s="415"/>
      <c r="L11" s="421"/>
      <c r="M11" s="421"/>
    </row>
    <row r="12" spans="1:13" ht="57" customHeight="1" x14ac:dyDescent="0.25">
      <c r="A12" s="233"/>
      <c r="B12" s="217"/>
      <c r="C12" s="214"/>
      <c r="D12" s="11" t="s">
        <v>41</v>
      </c>
      <c r="E12" s="213"/>
      <c r="F12" s="214"/>
      <c r="G12" s="214"/>
      <c r="H12" s="416"/>
      <c r="I12" s="214"/>
      <c r="J12" s="214"/>
      <c r="K12" s="416"/>
      <c r="L12" s="422"/>
      <c r="M12" s="422"/>
    </row>
    <row r="13" spans="1:13" ht="55.5" customHeight="1" x14ac:dyDescent="0.25">
      <c r="A13" s="231" t="s">
        <v>43</v>
      </c>
      <c r="B13" s="215">
        <v>0.3</v>
      </c>
      <c r="C13" s="212" t="s">
        <v>44</v>
      </c>
      <c r="D13" s="11" t="s">
        <v>45</v>
      </c>
      <c r="E13" s="212">
        <v>15</v>
      </c>
      <c r="F13" s="212" t="s">
        <v>29</v>
      </c>
      <c r="G13" s="212" t="s">
        <v>42</v>
      </c>
      <c r="H13" s="414">
        <f>3/30</f>
        <v>0.1</v>
      </c>
      <c r="I13" s="420">
        <v>0.33</v>
      </c>
      <c r="J13" s="420">
        <v>0.4</v>
      </c>
      <c r="K13" s="414">
        <f>1/E13</f>
        <v>6.6666666666666666E-2</v>
      </c>
      <c r="L13" s="420">
        <f>+H13+I13+J13+K13</f>
        <v>0.89666666666666672</v>
      </c>
      <c r="M13" s="420">
        <f>15*B13/E13</f>
        <v>0.3</v>
      </c>
    </row>
    <row r="14" spans="1:13" ht="39.75" customHeight="1" x14ac:dyDescent="0.25">
      <c r="A14" s="232"/>
      <c r="B14" s="216"/>
      <c r="C14" s="213"/>
      <c r="D14" s="11" t="s">
        <v>46</v>
      </c>
      <c r="E14" s="213"/>
      <c r="F14" s="213"/>
      <c r="G14" s="213"/>
      <c r="H14" s="415"/>
      <c r="I14" s="213"/>
      <c r="J14" s="213"/>
      <c r="K14" s="415"/>
      <c r="L14" s="421"/>
      <c r="M14" s="421"/>
    </row>
    <row r="15" spans="1:13" ht="39" customHeight="1" x14ac:dyDescent="0.25">
      <c r="A15" s="233"/>
      <c r="B15" s="217"/>
      <c r="C15" s="214"/>
      <c r="D15" s="11" t="s">
        <v>47</v>
      </c>
      <c r="E15" s="214"/>
      <c r="F15" s="214"/>
      <c r="G15" s="214"/>
      <c r="H15" s="416"/>
      <c r="I15" s="214"/>
      <c r="J15" s="214"/>
      <c r="K15" s="416"/>
      <c r="L15" s="422"/>
      <c r="M15" s="422"/>
    </row>
    <row r="16" spans="1:13" ht="33.75" customHeight="1" x14ac:dyDescent="0.25">
      <c r="A16" s="60" t="s">
        <v>48</v>
      </c>
      <c r="B16" s="61">
        <f>SUM(B6:B15)</f>
        <v>1</v>
      </c>
      <c r="C16" s="61"/>
      <c r="D16" s="5"/>
      <c r="E16" s="5"/>
      <c r="F16" s="5"/>
      <c r="G16" s="11"/>
      <c r="H16" s="61">
        <f>SUM(H7:H15)</f>
        <v>0.63</v>
      </c>
      <c r="I16" s="61">
        <f>SUM(I7:I15)</f>
        <v>0.92999999999999994</v>
      </c>
      <c r="J16" s="61">
        <f>SUM(J7:J15)</f>
        <v>1.1499999999999999</v>
      </c>
      <c r="K16" s="61">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38" t="s">
        <v>105</v>
      </c>
      <c r="C3" s="439"/>
      <c r="D3" s="439"/>
      <c r="E3" s="439"/>
      <c r="F3" s="439"/>
      <c r="G3" s="439"/>
      <c r="H3" s="439"/>
      <c r="I3" s="440"/>
    </row>
    <row r="4" spans="2:9" ht="15.75" thickBot="1" x14ac:dyDescent="0.3">
      <c r="B4" s="436" t="s">
        <v>106</v>
      </c>
      <c r="C4" s="432"/>
      <c r="D4" s="432"/>
      <c r="E4" s="441" t="s">
        <v>107</v>
      </c>
      <c r="F4" s="442"/>
      <c r="G4" s="443"/>
      <c r="H4" s="432" t="s">
        <v>108</v>
      </c>
      <c r="I4" s="433"/>
    </row>
    <row r="5" spans="2:9" ht="15.75" thickBot="1" x14ac:dyDescent="0.3">
      <c r="B5" s="437"/>
      <c r="C5" s="434"/>
      <c r="D5" s="434"/>
      <c r="E5" s="67">
        <v>1</v>
      </c>
      <c r="F5" s="68">
        <v>2</v>
      </c>
      <c r="G5" s="68">
        <v>3</v>
      </c>
      <c r="H5" s="434"/>
      <c r="I5" s="435"/>
    </row>
    <row r="6" spans="2:9" ht="30.75" customHeight="1" x14ac:dyDescent="0.25">
      <c r="B6" s="55">
        <v>1</v>
      </c>
      <c r="C6" s="447" t="s">
        <v>109</v>
      </c>
      <c r="D6" s="447"/>
      <c r="E6" s="69"/>
      <c r="F6" s="69"/>
      <c r="G6" s="69"/>
      <c r="H6" s="444"/>
      <c r="I6" s="445"/>
    </row>
    <row r="7" spans="2:9" ht="39" customHeight="1" x14ac:dyDescent="0.25">
      <c r="B7" s="54">
        <v>2</v>
      </c>
      <c r="C7" s="431" t="s">
        <v>110</v>
      </c>
      <c r="D7" s="431"/>
      <c r="E7" s="50"/>
      <c r="F7" s="50"/>
      <c r="G7" s="50"/>
      <c r="H7" s="429"/>
      <c r="I7" s="430"/>
    </row>
    <row r="8" spans="2:9" ht="30" customHeight="1" x14ac:dyDescent="0.25">
      <c r="B8" s="54">
        <v>3</v>
      </c>
      <c r="C8" s="431" t="s">
        <v>111</v>
      </c>
      <c r="D8" s="431"/>
      <c r="E8" s="50"/>
      <c r="F8" s="50"/>
      <c r="G8" s="50"/>
      <c r="H8" s="429"/>
      <c r="I8" s="430"/>
    </row>
    <row r="9" spans="2:9" ht="34.5" customHeight="1" x14ac:dyDescent="0.25">
      <c r="B9" s="54">
        <v>4</v>
      </c>
      <c r="C9" s="431" t="s">
        <v>112</v>
      </c>
      <c r="D9" s="431"/>
      <c r="E9" s="50"/>
      <c r="F9" s="50"/>
      <c r="G9" s="50"/>
      <c r="H9" s="429"/>
      <c r="I9" s="430"/>
    </row>
    <row r="10" spans="2:9" ht="30.75" customHeight="1" x14ac:dyDescent="0.25">
      <c r="B10" s="54">
        <v>5</v>
      </c>
      <c r="C10" s="431" t="s">
        <v>113</v>
      </c>
      <c r="D10" s="431"/>
      <c r="E10" s="50"/>
      <c r="F10" s="50"/>
      <c r="G10" s="50"/>
      <c r="H10" s="429"/>
      <c r="I10" s="430"/>
    </row>
    <row r="11" spans="2:9" ht="33.75" customHeight="1" x14ac:dyDescent="0.25">
      <c r="B11" s="54">
        <v>6</v>
      </c>
      <c r="C11" s="431" t="s">
        <v>114</v>
      </c>
      <c r="D11" s="431"/>
      <c r="E11" s="50"/>
      <c r="F11" s="50"/>
      <c r="G11" s="50"/>
      <c r="H11" s="429"/>
      <c r="I11" s="430"/>
    </row>
    <row r="12" spans="2:9" ht="25.5" customHeight="1" x14ac:dyDescent="0.25">
      <c r="B12" s="54">
        <v>7</v>
      </c>
      <c r="C12" s="431" t="s">
        <v>115</v>
      </c>
      <c r="D12" s="431"/>
      <c r="E12" s="51"/>
      <c r="F12" s="51"/>
      <c r="G12" s="51"/>
      <c r="H12" s="427"/>
      <c r="I12" s="428"/>
    </row>
    <row r="13" spans="2:9" ht="46.5" customHeight="1" x14ac:dyDescent="0.25">
      <c r="B13" s="54">
        <v>8</v>
      </c>
      <c r="C13" s="431" t="s">
        <v>116</v>
      </c>
      <c r="D13" s="431"/>
      <c r="E13" s="51"/>
      <c r="F13" s="51"/>
      <c r="G13" s="51"/>
      <c r="H13" s="427"/>
      <c r="I13" s="428"/>
    </row>
    <row r="14" spans="2:9" ht="30.75" customHeight="1" x14ac:dyDescent="0.25">
      <c r="B14" s="54">
        <v>9</v>
      </c>
      <c r="C14" s="431" t="s">
        <v>117</v>
      </c>
      <c r="D14" s="431"/>
      <c r="E14" s="51"/>
      <c r="F14" s="51"/>
      <c r="G14" s="51"/>
      <c r="H14" s="427"/>
      <c r="I14" s="428"/>
    </row>
    <row r="15" spans="2:9" x14ac:dyDescent="0.25">
      <c r="B15" s="54">
        <v>10</v>
      </c>
      <c r="C15" s="431"/>
      <c r="D15" s="431"/>
      <c r="E15" s="51"/>
      <c r="F15" s="51"/>
      <c r="G15" s="51"/>
      <c r="H15" s="427"/>
      <c r="I15" s="428"/>
    </row>
    <row r="16" spans="2:9" x14ac:dyDescent="0.25">
      <c r="B16" s="54">
        <v>11</v>
      </c>
      <c r="C16" s="431"/>
      <c r="D16" s="431"/>
      <c r="E16" s="51"/>
      <c r="F16" s="51"/>
      <c r="G16" s="51"/>
      <c r="H16" s="427"/>
      <c r="I16" s="428"/>
    </row>
    <row r="17" spans="2:9" x14ac:dyDescent="0.25">
      <c r="B17" s="54">
        <v>12</v>
      </c>
      <c r="C17" s="431"/>
      <c r="D17" s="431"/>
      <c r="E17" s="51"/>
      <c r="F17" s="51"/>
      <c r="G17" s="51"/>
      <c r="H17" s="427"/>
      <c r="I17" s="428"/>
    </row>
    <row r="18" spans="2:9" ht="15.75" thickBot="1" x14ac:dyDescent="0.3"/>
    <row r="19" spans="2:9" ht="11.25" customHeight="1" thickBot="1" x14ac:dyDescent="0.3">
      <c r="B19" s="446" t="s">
        <v>118</v>
      </c>
      <c r="C19" s="446"/>
      <c r="D19" s="446"/>
      <c r="E19" s="446"/>
      <c r="F19" s="446"/>
      <c r="G19" s="446"/>
      <c r="H19" s="446"/>
      <c r="I19" s="446"/>
    </row>
    <row r="20" spans="2:9" ht="6.75" customHeight="1" thickBot="1" x14ac:dyDescent="0.3">
      <c r="B20" s="446"/>
      <c r="C20" s="446"/>
      <c r="D20" s="446"/>
      <c r="E20" s="446"/>
      <c r="F20" s="446"/>
      <c r="G20" s="446"/>
      <c r="H20" s="446"/>
      <c r="I20" s="446"/>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M304"/>
  <sheetViews>
    <sheetView view="pageBreakPreview" zoomScale="91" zoomScaleSheetLayoutView="90" workbookViewId="0">
      <selection activeCell="G99" sqref="G99"/>
    </sheetView>
  </sheetViews>
  <sheetFormatPr baseColWidth="10" defaultColWidth="0" defaultRowHeight="15" zeroHeight="1" x14ac:dyDescent="0.25"/>
  <cols>
    <col min="1" max="1" width="2.42578125" style="94" customWidth="1"/>
    <col min="2" max="2" width="4" style="72" customWidth="1"/>
    <col min="3" max="3" width="24.7109375" style="72" customWidth="1"/>
    <col min="4" max="4" width="35.42578125" style="179" customWidth="1"/>
    <col min="5" max="5" width="12" style="72" customWidth="1"/>
    <col min="6" max="6" width="9.85546875" style="72" customWidth="1"/>
    <col min="7" max="7" width="12.7109375" style="72" customWidth="1"/>
    <col min="8" max="8" width="14.140625" style="72" customWidth="1"/>
    <col min="9" max="9" width="24.42578125" style="72" customWidth="1"/>
    <col min="10" max="10" width="43.85546875" style="72" customWidth="1"/>
    <col min="11" max="11" width="5" style="94" customWidth="1"/>
    <col min="12" max="13" width="0" style="94" hidden="1" customWidth="1"/>
    <col min="14" max="16384" width="10.85546875" style="94" hidden="1"/>
  </cols>
  <sheetData>
    <row r="1" spans="1:11" ht="15.75" thickBot="1" x14ac:dyDescent="0.3">
      <c r="B1" s="94"/>
      <c r="C1" s="94"/>
      <c r="D1" s="173"/>
      <c r="E1" s="94"/>
      <c r="F1" s="94"/>
      <c r="G1" s="94"/>
      <c r="H1" s="94"/>
      <c r="I1" s="94"/>
      <c r="J1" s="94"/>
    </row>
    <row r="2" spans="1:11" ht="35.1" customHeight="1" thickBot="1" x14ac:dyDescent="0.3">
      <c r="A2" s="126"/>
      <c r="B2" s="459" t="s">
        <v>235</v>
      </c>
      <c r="C2" s="460"/>
      <c r="D2" s="460"/>
      <c r="E2" s="460"/>
      <c r="F2" s="460"/>
      <c r="G2" s="460"/>
      <c r="H2" s="460"/>
      <c r="I2" s="460"/>
      <c r="J2" s="461"/>
      <c r="K2" s="126"/>
    </row>
    <row r="3" spans="1:11" ht="5.0999999999999996" customHeight="1" thickBot="1" x14ac:dyDescent="0.3">
      <c r="A3" s="126"/>
      <c r="B3" s="127"/>
      <c r="C3" s="127"/>
      <c r="D3" s="174"/>
      <c r="E3" s="127"/>
      <c r="F3" s="127"/>
      <c r="G3" s="127"/>
      <c r="H3" s="127"/>
      <c r="I3" s="127"/>
      <c r="J3" s="127"/>
      <c r="K3" s="126"/>
    </row>
    <row r="4" spans="1:11" ht="21.95" customHeight="1" thickBot="1" x14ac:dyDescent="0.3">
      <c r="A4" s="126"/>
      <c r="B4" s="462" t="s">
        <v>219</v>
      </c>
      <c r="C4" s="463"/>
      <c r="D4" s="463"/>
      <c r="E4" s="463"/>
      <c r="F4" s="463"/>
      <c r="G4" s="463"/>
      <c r="H4" s="463"/>
      <c r="I4" s="463"/>
      <c r="J4" s="464"/>
      <c r="K4" s="126"/>
    </row>
    <row r="5" spans="1:11" s="164" customFormat="1" ht="24.75" customHeight="1" x14ac:dyDescent="0.25">
      <c r="A5" s="95"/>
      <c r="B5" s="162"/>
      <c r="C5" s="465" t="s">
        <v>222</v>
      </c>
      <c r="D5" s="465"/>
      <c r="E5" s="465"/>
      <c r="F5" s="465"/>
      <c r="G5" s="465"/>
      <c r="H5" s="465"/>
      <c r="I5" s="465"/>
      <c r="J5" s="163">
        <v>5</v>
      </c>
      <c r="K5" s="95"/>
    </row>
    <row r="6" spans="1:11" s="164" customFormat="1" ht="24.75" customHeight="1" x14ac:dyDescent="0.25">
      <c r="A6" s="95"/>
      <c r="B6" s="165"/>
      <c r="C6" s="458" t="s">
        <v>163</v>
      </c>
      <c r="D6" s="458"/>
      <c r="E6" s="458"/>
      <c r="F6" s="458"/>
      <c r="G6" s="458"/>
      <c r="H6" s="458"/>
      <c r="I6" s="458"/>
      <c r="J6" s="166">
        <v>4</v>
      </c>
      <c r="K6" s="95"/>
    </row>
    <row r="7" spans="1:11" s="164" customFormat="1" ht="24.75" customHeight="1" x14ac:dyDescent="0.25">
      <c r="A7" s="95"/>
      <c r="B7" s="165"/>
      <c r="C7" s="458" t="s">
        <v>120</v>
      </c>
      <c r="D7" s="458"/>
      <c r="E7" s="458"/>
      <c r="F7" s="458"/>
      <c r="G7" s="458"/>
      <c r="H7" s="458"/>
      <c r="I7" s="458"/>
      <c r="J7" s="166">
        <v>3</v>
      </c>
      <c r="K7" s="95"/>
    </row>
    <row r="8" spans="1:11" s="164" customFormat="1" ht="24.75" customHeight="1" x14ac:dyDescent="0.25">
      <c r="A8" s="95"/>
      <c r="B8" s="165"/>
      <c r="C8" s="458" t="s">
        <v>121</v>
      </c>
      <c r="D8" s="458"/>
      <c r="E8" s="458"/>
      <c r="F8" s="458"/>
      <c r="G8" s="458"/>
      <c r="H8" s="458"/>
      <c r="I8" s="458"/>
      <c r="J8" s="166">
        <v>2</v>
      </c>
      <c r="K8" s="95"/>
    </row>
    <row r="9" spans="1:11" s="164" customFormat="1" ht="24.75" customHeight="1" thickBot="1" x14ac:dyDescent="0.3">
      <c r="A9" s="95"/>
      <c r="B9" s="167"/>
      <c r="C9" s="466" t="s">
        <v>182</v>
      </c>
      <c r="D9" s="467"/>
      <c r="E9" s="467"/>
      <c r="F9" s="467"/>
      <c r="G9" s="467"/>
      <c r="H9" s="467"/>
      <c r="I9" s="467"/>
      <c r="J9" s="128">
        <v>1</v>
      </c>
      <c r="K9" s="95"/>
    </row>
    <row r="10" spans="1:11" s="158" customFormat="1" ht="22.5" customHeight="1" thickBot="1" x14ac:dyDescent="0.35">
      <c r="A10" s="126"/>
      <c r="B10" s="129"/>
      <c r="C10" s="130"/>
      <c r="D10" s="175"/>
      <c r="E10" s="130"/>
      <c r="F10" s="130"/>
      <c r="G10" s="130"/>
      <c r="H10" s="130"/>
      <c r="I10" s="130"/>
      <c r="J10" s="131"/>
      <c r="K10" s="126"/>
    </row>
    <row r="11" spans="1:11" ht="33" customHeight="1" x14ac:dyDescent="0.25">
      <c r="A11" s="126"/>
      <c r="B11" s="468" t="s">
        <v>223</v>
      </c>
      <c r="C11" s="469"/>
      <c r="D11" s="474" t="s">
        <v>122</v>
      </c>
      <c r="E11" s="469" t="s">
        <v>159</v>
      </c>
      <c r="F11" s="469"/>
      <c r="G11" s="469"/>
      <c r="H11" s="486" t="s">
        <v>215</v>
      </c>
      <c r="I11" s="477" t="s">
        <v>216</v>
      </c>
      <c r="J11" s="479" t="s">
        <v>217</v>
      </c>
      <c r="K11" s="95"/>
    </row>
    <row r="12" spans="1:11" ht="27.75" customHeight="1" x14ac:dyDescent="0.25">
      <c r="A12" s="126"/>
      <c r="B12" s="470"/>
      <c r="C12" s="471"/>
      <c r="D12" s="475"/>
      <c r="E12" s="97" t="s">
        <v>124</v>
      </c>
      <c r="F12" s="97" t="s">
        <v>125</v>
      </c>
      <c r="G12" s="97" t="s">
        <v>126</v>
      </c>
      <c r="H12" s="487"/>
      <c r="I12" s="478"/>
      <c r="J12" s="480"/>
      <c r="K12" s="95"/>
    </row>
    <row r="13" spans="1:11" ht="15.75" customHeight="1" x14ac:dyDescent="0.25">
      <c r="A13" s="126"/>
      <c r="B13" s="472"/>
      <c r="C13" s="473"/>
      <c r="D13" s="476"/>
      <c r="E13" s="73">
        <v>0.6</v>
      </c>
      <c r="F13" s="73">
        <v>0.2</v>
      </c>
      <c r="G13" s="73">
        <v>0.2</v>
      </c>
      <c r="H13" s="488"/>
      <c r="I13" s="478"/>
      <c r="J13" s="481"/>
      <c r="K13" s="95"/>
    </row>
    <row r="14" spans="1:11" ht="45" x14ac:dyDescent="0.25">
      <c r="A14" s="126"/>
      <c r="B14" s="482">
        <v>1</v>
      </c>
      <c r="C14" s="483" t="s">
        <v>236</v>
      </c>
      <c r="D14" s="171" t="s">
        <v>237</v>
      </c>
      <c r="E14" s="132"/>
      <c r="F14" s="132"/>
      <c r="G14" s="132"/>
      <c r="H14" s="484"/>
      <c r="I14" s="484">
        <f>AVERAGE(E17:G17)</f>
        <v>0</v>
      </c>
      <c r="J14" s="485"/>
      <c r="K14" s="95"/>
    </row>
    <row r="15" spans="1:11" ht="33.75" x14ac:dyDescent="0.25">
      <c r="A15" s="126"/>
      <c r="B15" s="482"/>
      <c r="C15" s="483"/>
      <c r="D15" s="171" t="s">
        <v>238</v>
      </c>
      <c r="E15" s="132"/>
      <c r="F15" s="132"/>
      <c r="G15" s="132"/>
      <c r="H15" s="484"/>
      <c r="I15" s="484"/>
      <c r="J15" s="485"/>
      <c r="K15" s="95"/>
    </row>
    <row r="16" spans="1:11" ht="47.1" customHeight="1" x14ac:dyDescent="0.25">
      <c r="A16" s="126"/>
      <c r="B16" s="482"/>
      <c r="C16" s="483"/>
      <c r="D16" s="171" t="s">
        <v>239</v>
      </c>
      <c r="E16" s="132"/>
      <c r="F16" s="132"/>
      <c r="G16" s="132"/>
      <c r="H16" s="484"/>
      <c r="I16" s="484"/>
      <c r="J16" s="485"/>
      <c r="K16" s="95"/>
    </row>
    <row r="17" spans="1:11" ht="24.75" customHeight="1" x14ac:dyDescent="0.25">
      <c r="A17" s="126"/>
      <c r="B17" s="489" t="s">
        <v>128</v>
      </c>
      <c r="C17" s="489"/>
      <c r="D17" s="489"/>
      <c r="E17" s="71">
        <f>SUM(E14:E16)/3</f>
        <v>0</v>
      </c>
      <c r="F17" s="74">
        <f>SUM(F14:F16)/3</f>
        <v>0</v>
      </c>
      <c r="G17" s="74">
        <f>SUM(G14:G16)/3</f>
        <v>0</v>
      </c>
      <c r="H17" s="484"/>
      <c r="I17" s="484"/>
      <c r="J17" s="485"/>
      <c r="K17" s="95"/>
    </row>
    <row r="18" spans="1:11" x14ac:dyDescent="0.25">
      <c r="A18" s="126"/>
      <c r="B18" s="453">
        <v>2</v>
      </c>
      <c r="C18" s="454" t="s">
        <v>127</v>
      </c>
      <c r="D18" s="171" t="s">
        <v>240</v>
      </c>
      <c r="E18" s="98"/>
      <c r="F18" s="98"/>
      <c r="G18" s="98"/>
      <c r="H18" s="484"/>
      <c r="I18" s="484">
        <f>AVERAGE(E28:G28)</f>
        <v>0</v>
      </c>
      <c r="J18" s="451"/>
      <c r="K18" s="95"/>
    </row>
    <row r="19" spans="1:11" ht="22.5" x14ac:dyDescent="0.25">
      <c r="A19" s="126"/>
      <c r="B19" s="453"/>
      <c r="C19" s="454"/>
      <c r="D19" s="171" t="s">
        <v>241</v>
      </c>
      <c r="E19" s="169"/>
      <c r="F19" s="169"/>
      <c r="G19" s="169"/>
      <c r="H19" s="484"/>
      <c r="I19" s="484"/>
      <c r="J19" s="451"/>
      <c r="K19" s="95"/>
    </row>
    <row r="20" spans="1:11" ht="24.75" customHeight="1" x14ac:dyDescent="0.25">
      <c r="A20" s="126"/>
      <c r="B20" s="453"/>
      <c r="C20" s="454"/>
      <c r="D20" s="171" t="s">
        <v>242</v>
      </c>
      <c r="E20" s="169"/>
      <c r="F20" s="169"/>
      <c r="G20" s="169"/>
      <c r="H20" s="484"/>
      <c r="I20" s="484"/>
      <c r="J20" s="451"/>
      <c r="K20" s="95"/>
    </row>
    <row r="21" spans="1:11" x14ac:dyDescent="0.25">
      <c r="A21" s="126"/>
      <c r="B21" s="453"/>
      <c r="C21" s="454"/>
      <c r="D21" s="171" t="s">
        <v>243</v>
      </c>
      <c r="E21" s="169"/>
      <c r="F21" s="169"/>
      <c r="G21" s="169"/>
      <c r="H21" s="484"/>
      <c r="I21" s="484"/>
      <c r="J21" s="451"/>
      <c r="K21" s="95"/>
    </row>
    <row r="22" spans="1:11" ht="24.75" customHeight="1" x14ac:dyDescent="0.25">
      <c r="A22" s="126"/>
      <c r="B22" s="453"/>
      <c r="C22" s="454"/>
      <c r="D22" s="171" t="s">
        <v>244</v>
      </c>
      <c r="E22" s="169"/>
      <c r="F22" s="169"/>
      <c r="G22" s="169"/>
      <c r="H22" s="484"/>
      <c r="I22" s="484"/>
      <c r="J22" s="451"/>
      <c r="K22" s="95"/>
    </row>
    <row r="23" spans="1:11" ht="24.75" customHeight="1" x14ac:dyDescent="0.25">
      <c r="A23" s="126"/>
      <c r="B23" s="453"/>
      <c r="C23" s="454"/>
      <c r="D23" s="171" t="s">
        <v>245</v>
      </c>
      <c r="E23" s="169"/>
      <c r="F23" s="169"/>
      <c r="G23" s="169"/>
      <c r="H23" s="484"/>
      <c r="I23" s="484"/>
      <c r="J23" s="451"/>
      <c r="K23" s="95"/>
    </row>
    <row r="24" spans="1:11" ht="36" customHeight="1" x14ac:dyDescent="0.25">
      <c r="A24" s="126"/>
      <c r="B24" s="453"/>
      <c r="C24" s="454"/>
      <c r="D24" s="171" t="s">
        <v>246</v>
      </c>
      <c r="E24" s="98"/>
      <c r="F24" s="98"/>
      <c r="G24" s="98"/>
      <c r="H24" s="484"/>
      <c r="I24" s="484"/>
      <c r="J24" s="451"/>
      <c r="K24" s="95"/>
    </row>
    <row r="25" spans="1:11" ht="33.75" x14ac:dyDescent="0.25">
      <c r="A25" s="126"/>
      <c r="B25" s="453"/>
      <c r="C25" s="454"/>
      <c r="D25" s="171" t="s">
        <v>247</v>
      </c>
      <c r="E25" s="98"/>
      <c r="F25" s="98"/>
      <c r="G25" s="98"/>
      <c r="H25" s="484"/>
      <c r="I25" s="484"/>
      <c r="J25" s="451"/>
      <c r="K25" s="95"/>
    </row>
    <row r="26" spans="1:11" ht="35.25" customHeight="1" x14ac:dyDescent="0.25">
      <c r="A26" s="126"/>
      <c r="B26" s="453"/>
      <c r="C26" s="454"/>
      <c r="D26" s="171" t="s">
        <v>248</v>
      </c>
      <c r="E26" s="98"/>
      <c r="F26" s="98"/>
      <c r="G26" s="98"/>
      <c r="H26" s="484"/>
      <c r="I26" s="484"/>
      <c r="J26" s="451"/>
      <c r="K26" s="95"/>
    </row>
    <row r="27" spans="1:11" ht="21" customHeight="1" x14ac:dyDescent="0.25">
      <c r="A27" s="126"/>
      <c r="B27" s="453"/>
      <c r="C27" s="454"/>
      <c r="D27" s="171" t="s">
        <v>249</v>
      </c>
      <c r="E27" s="98"/>
      <c r="F27" s="98"/>
      <c r="G27" s="98"/>
      <c r="H27" s="484"/>
      <c r="I27" s="484"/>
      <c r="J27" s="451"/>
      <c r="K27" s="95"/>
    </row>
    <row r="28" spans="1:11" ht="24.75" customHeight="1" x14ac:dyDescent="0.25">
      <c r="A28" s="126"/>
      <c r="B28" s="452" t="s">
        <v>128</v>
      </c>
      <c r="C28" s="452"/>
      <c r="D28" s="452"/>
      <c r="E28" s="74">
        <f>SUM(E18:E27)/10</f>
        <v>0</v>
      </c>
      <c r="F28" s="74">
        <f>SUM(F18:F27)/10</f>
        <v>0</v>
      </c>
      <c r="G28" s="74">
        <f>SUM(G18:G27)/10</f>
        <v>0</v>
      </c>
      <c r="H28" s="484"/>
      <c r="I28" s="484"/>
      <c r="J28" s="451"/>
      <c r="K28" s="95"/>
    </row>
    <row r="29" spans="1:11" ht="24.75" customHeight="1" x14ac:dyDescent="0.25">
      <c r="A29" s="126"/>
      <c r="B29" s="453">
        <v>3</v>
      </c>
      <c r="C29" s="454" t="s">
        <v>250</v>
      </c>
      <c r="D29" s="171" t="s">
        <v>251</v>
      </c>
      <c r="E29" s="98"/>
      <c r="F29" s="98"/>
      <c r="G29" s="98"/>
      <c r="H29" s="491"/>
      <c r="I29" s="484">
        <f>AVERAGE(E35:G35)</f>
        <v>0</v>
      </c>
      <c r="J29" s="451"/>
      <c r="K29" s="95"/>
    </row>
    <row r="30" spans="1:11" ht="30" customHeight="1" x14ac:dyDescent="0.25">
      <c r="A30" s="126"/>
      <c r="B30" s="453"/>
      <c r="C30" s="454"/>
      <c r="D30" s="171" t="s">
        <v>252</v>
      </c>
      <c r="E30" s="98"/>
      <c r="F30" s="98"/>
      <c r="G30" s="98"/>
      <c r="H30" s="491"/>
      <c r="I30" s="484"/>
      <c r="J30" s="451"/>
      <c r="K30" s="95"/>
    </row>
    <row r="31" spans="1:11" ht="33.75" x14ac:dyDescent="0.25">
      <c r="A31" s="126"/>
      <c r="B31" s="453"/>
      <c r="C31" s="454"/>
      <c r="D31" s="171" t="s">
        <v>253</v>
      </c>
      <c r="E31" s="169"/>
      <c r="F31" s="169"/>
      <c r="G31" s="169"/>
      <c r="H31" s="491"/>
      <c r="I31" s="484"/>
      <c r="J31" s="451"/>
      <c r="K31" s="95"/>
    </row>
    <row r="32" spans="1:11" ht="45" x14ac:dyDescent="0.25">
      <c r="A32" s="126"/>
      <c r="B32" s="453"/>
      <c r="C32" s="454"/>
      <c r="D32" s="171" t="s">
        <v>254</v>
      </c>
      <c r="E32" s="98"/>
      <c r="F32" s="98"/>
      <c r="G32" s="98"/>
      <c r="H32" s="491"/>
      <c r="I32" s="484"/>
      <c r="J32" s="451"/>
      <c r="K32" s="95"/>
    </row>
    <row r="33" spans="1:11" ht="27.75" customHeight="1" x14ac:dyDescent="0.25">
      <c r="A33" s="126"/>
      <c r="B33" s="453"/>
      <c r="C33" s="454"/>
      <c r="D33" s="171" t="s">
        <v>255</v>
      </c>
      <c r="E33" s="98"/>
      <c r="F33" s="98"/>
      <c r="G33" s="98"/>
      <c r="H33" s="491"/>
      <c r="I33" s="484"/>
      <c r="J33" s="451"/>
      <c r="K33" s="95"/>
    </row>
    <row r="34" spans="1:11" ht="22.5" x14ac:dyDescent="0.25">
      <c r="A34" s="126"/>
      <c r="B34" s="453"/>
      <c r="C34" s="454"/>
      <c r="D34" s="171" t="s">
        <v>256</v>
      </c>
      <c r="E34" s="98"/>
      <c r="F34" s="98"/>
      <c r="G34" s="98"/>
      <c r="H34" s="491"/>
      <c r="I34" s="484"/>
      <c r="J34" s="451"/>
      <c r="K34" s="95"/>
    </row>
    <row r="35" spans="1:11" ht="24.75" customHeight="1" x14ac:dyDescent="0.25">
      <c r="A35" s="126"/>
      <c r="B35" s="452" t="s">
        <v>128</v>
      </c>
      <c r="C35" s="452"/>
      <c r="D35" s="452"/>
      <c r="E35" s="74">
        <f>SUM(E29:E34)/6</f>
        <v>0</v>
      </c>
      <c r="F35" s="74">
        <f>SUM(F29:F34)/6</f>
        <v>0</v>
      </c>
      <c r="G35" s="74">
        <f>SUM(G29:G34)/6</f>
        <v>0</v>
      </c>
      <c r="H35" s="491"/>
      <c r="I35" s="484"/>
      <c r="J35" s="451"/>
      <c r="K35" s="95"/>
    </row>
    <row r="36" spans="1:11" ht="22.5" x14ac:dyDescent="0.25">
      <c r="A36" s="126"/>
      <c r="B36" s="453">
        <v>4</v>
      </c>
      <c r="C36" s="454" t="s">
        <v>129</v>
      </c>
      <c r="D36" s="172" t="s">
        <v>257</v>
      </c>
      <c r="E36" s="99"/>
      <c r="F36" s="99"/>
      <c r="G36" s="99"/>
      <c r="H36" s="497"/>
      <c r="I36" s="448">
        <f>AVERAGE(E41:G41)</f>
        <v>0</v>
      </c>
      <c r="J36" s="490"/>
      <c r="K36" s="95"/>
    </row>
    <row r="37" spans="1:11" ht="24.75" customHeight="1" x14ac:dyDescent="0.25">
      <c r="A37" s="126"/>
      <c r="B37" s="453"/>
      <c r="C37" s="454"/>
      <c r="D37" s="172" t="s">
        <v>258</v>
      </c>
      <c r="E37" s="99"/>
      <c r="F37" s="99"/>
      <c r="G37" s="99"/>
      <c r="H37" s="498"/>
      <c r="I37" s="449"/>
      <c r="J37" s="490"/>
      <c r="K37" s="95"/>
    </row>
    <row r="38" spans="1:11" x14ac:dyDescent="0.25">
      <c r="A38" s="126"/>
      <c r="B38" s="453"/>
      <c r="C38" s="454"/>
      <c r="D38" s="172" t="s">
        <v>259</v>
      </c>
      <c r="E38" s="170"/>
      <c r="F38" s="170"/>
      <c r="G38" s="170"/>
      <c r="H38" s="498"/>
      <c r="I38" s="449"/>
      <c r="J38" s="490"/>
      <c r="K38" s="95"/>
    </row>
    <row r="39" spans="1:11" ht="24.75" customHeight="1" x14ac:dyDescent="0.25">
      <c r="A39" s="126"/>
      <c r="B39" s="453"/>
      <c r="C39" s="454"/>
      <c r="D39" s="172" t="s">
        <v>260</v>
      </c>
      <c r="E39" s="99"/>
      <c r="F39" s="99"/>
      <c r="G39" s="99"/>
      <c r="H39" s="498"/>
      <c r="I39" s="449"/>
      <c r="J39" s="490"/>
      <c r="K39" s="95"/>
    </row>
    <row r="40" spans="1:11" ht="36.75" customHeight="1" x14ac:dyDescent="0.25">
      <c r="A40" s="126"/>
      <c r="B40" s="453"/>
      <c r="C40" s="454"/>
      <c r="D40" s="172" t="s">
        <v>261</v>
      </c>
      <c r="E40" s="99"/>
      <c r="F40" s="99"/>
      <c r="G40" s="99"/>
      <c r="H40" s="498"/>
      <c r="I40" s="449"/>
      <c r="J40" s="490"/>
      <c r="K40" s="95"/>
    </row>
    <row r="41" spans="1:11" ht="24.75" customHeight="1" x14ac:dyDescent="0.25">
      <c r="A41" s="126"/>
      <c r="B41" s="452" t="s">
        <v>128</v>
      </c>
      <c r="C41" s="452"/>
      <c r="D41" s="452"/>
      <c r="E41" s="74">
        <f>SUM(E36:E40)/5</f>
        <v>0</v>
      </c>
      <c r="F41" s="74">
        <f>SUM(F36:F40)/5</f>
        <v>0</v>
      </c>
      <c r="G41" s="74">
        <f>SUM(G36:G40)/5</f>
        <v>0</v>
      </c>
      <c r="H41" s="499"/>
      <c r="I41" s="450"/>
      <c r="J41" s="490"/>
      <c r="K41" s="95"/>
    </row>
    <row r="42" spans="1:11" ht="22.5" x14ac:dyDescent="0.25">
      <c r="A42" s="126"/>
      <c r="B42" s="453">
        <v>5</v>
      </c>
      <c r="C42" s="454" t="s">
        <v>262</v>
      </c>
      <c r="D42" s="171" t="s">
        <v>263</v>
      </c>
      <c r="E42" s="132"/>
      <c r="F42" s="132"/>
      <c r="G42" s="132"/>
      <c r="H42" s="484"/>
      <c r="I42" s="484">
        <f>AVERAGE(E48:G48)</f>
        <v>0</v>
      </c>
      <c r="J42" s="485"/>
      <c r="K42" s="95"/>
    </row>
    <row r="43" spans="1:11" ht="27" customHeight="1" x14ac:dyDescent="0.25">
      <c r="A43" s="126"/>
      <c r="B43" s="453"/>
      <c r="C43" s="454"/>
      <c r="D43" s="171" t="s">
        <v>264</v>
      </c>
      <c r="E43" s="132"/>
      <c r="F43" s="132"/>
      <c r="G43" s="132"/>
      <c r="H43" s="484"/>
      <c r="I43" s="484"/>
      <c r="J43" s="485"/>
      <c r="K43" s="95"/>
    </row>
    <row r="44" spans="1:11" ht="33.75" x14ac:dyDescent="0.25">
      <c r="A44" s="126"/>
      <c r="B44" s="453"/>
      <c r="C44" s="454"/>
      <c r="D44" s="171" t="s">
        <v>265</v>
      </c>
      <c r="E44" s="132"/>
      <c r="F44" s="132"/>
      <c r="G44" s="132"/>
      <c r="H44" s="484"/>
      <c r="I44" s="484"/>
      <c r="J44" s="485"/>
      <c r="K44" s="95"/>
    </row>
    <row r="45" spans="1:11" ht="33.75" x14ac:dyDescent="0.25">
      <c r="A45" s="126"/>
      <c r="B45" s="453"/>
      <c r="C45" s="454"/>
      <c r="D45" s="171" t="s">
        <v>266</v>
      </c>
      <c r="E45" s="132"/>
      <c r="F45" s="132"/>
      <c r="G45" s="132"/>
      <c r="H45" s="484"/>
      <c r="I45" s="484"/>
      <c r="J45" s="485"/>
      <c r="K45" s="95"/>
    </row>
    <row r="46" spans="1:11" ht="45" x14ac:dyDescent="0.25">
      <c r="A46" s="126"/>
      <c r="B46" s="453"/>
      <c r="C46" s="454"/>
      <c r="D46" s="171" t="s">
        <v>267</v>
      </c>
      <c r="E46" s="132"/>
      <c r="F46" s="132"/>
      <c r="G46" s="132"/>
      <c r="H46" s="484"/>
      <c r="I46" s="484"/>
      <c r="J46" s="485"/>
      <c r="K46" s="95"/>
    </row>
    <row r="47" spans="1:11" ht="33.75" x14ac:dyDescent="0.25">
      <c r="A47" s="126"/>
      <c r="B47" s="453"/>
      <c r="C47" s="454"/>
      <c r="D47" s="171" t="s">
        <v>268</v>
      </c>
      <c r="E47" s="132"/>
      <c r="F47" s="132"/>
      <c r="G47" s="132"/>
      <c r="H47" s="484"/>
      <c r="I47" s="484"/>
      <c r="J47" s="485"/>
      <c r="K47" s="95"/>
    </row>
    <row r="48" spans="1:11" ht="24.75" customHeight="1" x14ac:dyDescent="0.25">
      <c r="A48" s="126"/>
      <c r="B48" s="452" t="s">
        <v>128</v>
      </c>
      <c r="C48" s="452"/>
      <c r="D48" s="452"/>
      <c r="E48" s="74">
        <f>SUM(E42:E47)/6</f>
        <v>0</v>
      </c>
      <c r="F48" s="74">
        <f>SUM(F42:F47)/6</f>
        <v>0</v>
      </c>
      <c r="G48" s="74">
        <f>SUM(G42:G47)/6</f>
        <v>0</v>
      </c>
      <c r="H48" s="484"/>
      <c r="I48" s="484"/>
      <c r="J48" s="485"/>
      <c r="K48" s="95"/>
    </row>
    <row r="49" spans="1:11" ht="22.5" x14ac:dyDescent="0.25">
      <c r="A49" s="126"/>
      <c r="B49" s="453">
        <v>6</v>
      </c>
      <c r="C49" s="454" t="s">
        <v>269</v>
      </c>
      <c r="D49" s="171" t="s">
        <v>270</v>
      </c>
      <c r="E49" s="98"/>
      <c r="F49" s="98"/>
      <c r="G49" s="98"/>
      <c r="H49" s="484"/>
      <c r="I49" s="484">
        <f>AVERAGE(E53:G53)</f>
        <v>0</v>
      </c>
      <c r="J49" s="451"/>
      <c r="K49" s="95"/>
    </row>
    <row r="50" spans="1:11" x14ac:dyDescent="0.25">
      <c r="A50" s="126"/>
      <c r="B50" s="453"/>
      <c r="C50" s="454"/>
      <c r="D50" s="171" t="s">
        <v>271</v>
      </c>
      <c r="E50" s="98"/>
      <c r="F50" s="98"/>
      <c r="G50" s="98"/>
      <c r="H50" s="484"/>
      <c r="I50" s="484"/>
      <c r="J50" s="451"/>
      <c r="K50" s="95"/>
    </row>
    <row r="51" spans="1:11" ht="45" x14ac:dyDescent="0.25">
      <c r="A51" s="126"/>
      <c r="B51" s="453"/>
      <c r="C51" s="454"/>
      <c r="D51" s="171" t="s">
        <v>272</v>
      </c>
      <c r="E51" s="98"/>
      <c r="F51" s="98"/>
      <c r="G51" s="98"/>
      <c r="H51" s="484"/>
      <c r="I51" s="484"/>
      <c r="J51" s="451"/>
      <c r="K51" s="95"/>
    </row>
    <row r="52" spans="1:11" ht="22.5" x14ac:dyDescent="0.25">
      <c r="A52" s="126"/>
      <c r="B52" s="453"/>
      <c r="C52" s="454"/>
      <c r="D52" s="171" t="s">
        <v>273</v>
      </c>
      <c r="E52" s="98"/>
      <c r="F52" s="98"/>
      <c r="G52" s="98"/>
      <c r="H52" s="484"/>
      <c r="I52" s="484"/>
      <c r="J52" s="451"/>
      <c r="K52" s="95"/>
    </row>
    <row r="53" spans="1:11" ht="24.75" customHeight="1" x14ac:dyDescent="0.25">
      <c r="A53" s="126"/>
      <c r="B53" s="452" t="s">
        <v>128</v>
      </c>
      <c r="C53" s="452"/>
      <c r="D53" s="452"/>
      <c r="E53" s="74">
        <f>SUM(E49:E52)/4</f>
        <v>0</v>
      </c>
      <c r="F53" s="74">
        <f>SUM(F49:F52)/4</f>
        <v>0</v>
      </c>
      <c r="G53" s="74">
        <f>SUM(G49:G52)/4</f>
        <v>0</v>
      </c>
      <c r="H53" s="484"/>
      <c r="I53" s="484"/>
      <c r="J53" s="451"/>
      <c r="K53" s="95"/>
    </row>
    <row r="54" spans="1:11" ht="24.75" customHeight="1" x14ac:dyDescent="0.25">
      <c r="A54" s="126"/>
      <c r="B54" s="453">
        <v>7</v>
      </c>
      <c r="C54" s="454" t="s">
        <v>274</v>
      </c>
      <c r="D54" s="171" t="s">
        <v>275</v>
      </c>
      <c r="E54" s="98"/>
      <c r="F54" s="98"/>
      <c r="G54" s="98"/>
      <c r="H54" s="491"/>
      <c r="I54" s="448">
        <f>AVERAGE(E60:G60)</f>
        <v>0</v>
      </c>
      <c r="J54" s="451"/>
      <c r="K54" s="95"/>
    </row>
    <row r="55" spans="1:11" ht="45" x14ac:dyDescent="0.25">
      <c r="A55" s="126"/>
      <c r="B55" s="453"/>
      <c r="C55" s="454"/>
      <c r="D55" s="171" t="s">
        <v>276</v>
      </c>
      <c r="E55" s="98"/>
      <c r="F55" s="98"/>
      <c r="G55" s="98"/>
      <c r="H55" s="491"/>
      <c r="I55" s="449"/>
      <c r="J55" s="451"/>
      <c r="K55" s="95"/>
    </row>
    <row r="56" spans="1:11" ht="33.75" x14ac:dyDescent="0.25">
      <c r="A56" s="126"/>
      <c r="B56" s="453"/>
      <c r="C56" s="454"/>
      <c r="D56" s="171" t="s">
        <v>277</v>
      </c>
      <c r="E56" s="98"/>
      <c r="F56" s="98"/>
      <c r="G56" s="98"/>
      <c r="H56" s="491"/>
      <c r="I56" s="449"/>
      <c r="J56" s="451"/>
      <c r="K56" s="95"/>
    </row>
    <row r="57" spans="1:11" ht="33.75" x14ac:dyDescent="0.25">
      <c r="A57" s="126"/>
      <c r="B57" s="453"/>
      <c r="C57" s="454"/>
      <c r="D57" s="171" t="s">
        <v>278</v>
      </c>
      <c r="E57" s="169"/>
      <c r="F57" s="169"/>
      <c r="G57" s="169"/>
      <c r="H57" s="491"/>
      <c r="I57" s="449"/>
      <c r="J57" s="451"/>
      <c r="K57" s="95"/>
    </row>
    <row r="58" spans="1:11" ht="33.75" x14ac:dyDescent="0.25">
      <c r="A58" s="126"/>
      <c r="B58" s="453"/>
      <c r="C58" s="454"/>
      <c r="D58" s="171" t="s">
        <v>279</v>
      </c>
      <c r="E58" s="169"/>
      <c r="F58" s="169"/>
      <c r="G58" s="169"/>
      <c r="H58" s="491"/>
      <c r="I58" s="449"/>
      <c r="J58" s="451"/>
      <c r="K58" s="95"/>
    </row>
    <row r="59" spans="1:11" ht="45" x14ac:dyDescent="0.25">
      <c r="A59" s="126"/>
      <c r="B59" s="453"/>
      <c r="C59" s="454"/>
      <c r="D59" s="171" t="s">
        <v>280</v>
      </c>
      <c r="E59" s="98"/>
      <c r="F59" s="98"/>
      <c r="G59" s="98"/>
      <c r="H59" s="491"/>
      <c r="I59" s="449"/>
      <c r="J59" s="451"/>
      <c r="K59" s="95"/>
    </row>
    <row r="60" spans="1:11" ht="24.75" customHeight="1" x14ac:dyDescent="0.25">
      <c r="A60" s="126"/>
      <c r="B60" s="452" t="s">
        <v>128</v>
      </c>
      <c r="C60" s="452"/>
      <c r="D60" s="452"/>
      <c r="E60" s="74">
        <f>SUM(E54:E59)/6</f>
        <v>0</v>
      </c>
      <c r="F60" s="74">
        <f>SUM(F54:F59)/6</f>
        <v>0</v>
      </c>
      <c r="G60" s="74">
        <f>SUM(G54:G59)/6</f>
        <v>0</v>
      </c>
      <c r="H60" s="491"/>
      <c r="I60" s="450"/>
      <c r="J60" s="451"/>
      <c r="K60" s="95"/>
    </row>
    <row r="61" spans="1:11" ht="34.5" customHeight="1" x14ac:dyDescent="0.25">
      <c r="A61" s="126"/>
      <c r="B61" s="453">
        <v>8</v>
      </c>
      <c r="C61" s="454" t="s">
        <v>281</v>
      </c>
      <c r="D61" s="172" t="s">
        <v>282</v>
      </c>
      <c r="E61" s="99"/>
      <c r="F61" s="99"/>
      <c r="G61" s="99"/>
      <c r="H61" s="455"/>
      <c r="I61" s="484">
        <f>AVERAGE(E67:G67)</f>
        <v>0</v>
      </c>
      <c r="J61" s="492"/>
      <c r="K61" s="95"/>
    </row>
    <row r="62" spans="1:11" ht="45" x14ac:dyDescent="0.25">
      <c r="A62" s="126"/>
      <c r="B62" s="453"/>
      <c r="C62" s="454"/>
      <c r="D62" s="172" t="s">
        <v>283</v>
      </c>
      <c r="E62" s="99"/>
      <c r="F62" s="99"/>
      <c r="G62" s="99"/>
      <c r="H62" s="455"/>
      <c r="I62" s="484"/>
      <c r="J62" s="492"/>
      <c r="K62" s="95"/>
    </row>
    <row r="63" spans="1:11" ht="45" x14ac:dyDescent="0.25">
      <c r="A63" s="126"/>
      <c r="B63" s="453"/>
      <c r="C63" s="454"/>
      <c r="D63" s="172" t="s">
        <v>284</v>
      </c>
      <c r="E63" s="99"/>
      <c r="F63" s="99"/>
      <c r="G63" s="99"/>
      <c r="H63" s="455"/>
      <c r="I63" s="484"/>
      <c r="J63" s="492"/>
      <c r="K63" s="95"/>
    </row>
    <row r="64" spans="1:11" ht="56.25" x14ac:dyDescent="0.25">
      <c r="A64" s="126"/>
      <c r="B64" s="453"/>
      <c r="C64" s="454"/>
      <c r="D64" s="172" t="s">
        <v>285</v>
      </c>
      <c r="E64" s="99"/>
      <c r="F64" s="99"/>
      <c r="G64" s="99"/>
      <c r="H64" s="455"/>
      <c r="I64" s="484"/>
      <c r="J64" s="492"/>
      <c r="K64" s="95"/>
    </row>
    <row r="65" spans="1:11" ht="33.75" x14ac:dyDescent="0.25">
      <c r="A65" s="126"/>
      <c r="B65" s="453"/>
      <c r="C65" s="454"/>
      <c r="D65" s="172" t="s">
        <v>286</v>
      </c>
      <c r="E65" s="99"/>
      <c r="F65" s="99"/>
      <c r="G65" s="99"/>
      <c r="H65" s="455"/>
      <c r="I65" s="484"/>
      <c r="J65" s="492"/>
      <c r="K65" s="95"/>
    </row>
    <row r="66" spans="1:11" ht="22.5" x14ac:dyDescent="0.25">
      <c r="A66" s="126"/>
      <c r="B66" s="453"/>
      <c r="C66" s="454"/>
      <c r="D66" s="172" t="s">
        <v>287</v>
      </c>
      <c r="E66" s="99"/>
      <c r="F66" s="99"/>
      <c r="G66" s="99"/>
      <c r="H66" s="455"/>
      <c r="I66" s="484"/>
      <c r="J66" s="492"/>
      <c r="K66" s="95"/>
    </row>
    <row r="67" spans="1:11" ht="24.75" customHeight="1" x14ac:dyDescent="0.25">
      <c r="A67" s="126"/>
      <c r="B67" s="452" t="s">
        <v>128</v>
      </c>
      <c r="C67" s="452"/>
      <c r="D67" s="452"/>
      <c r="E67" s="74">
        <f>SUM(E61:E66)/6</f>
        <v>0</v>
      </c>
      <c r="F67" s="74">
        <f>SUM(F61:F66)/6</f>
        <v>0</v>
      </c>
      <c r="G67" s="74">
        <f>SUM(G61:G66)/6</f>
        <v>0</v>
      </c>
      <c r="H67" s="455"/>
      <c r="I67" s="484"/>
      <c r="J67" s="492"/>
      <c r="K67" s="95"/>
    </row>
    <row r="68" spans="1:11" x14ac:dyDescent="0.25">
      <c r="A68" s="126"/>
      <c r="B68" s="453">
        <v>9</v>
      </c>
      <c r="C68" s="454" t="s">
        <v>288</v>
      </c>
      <c r="D68" s="172" t="s">
        <v>289</v>
      </c>
      <c r="E68" s="170"/>
      <c r="F68" s="170"/>
      <c r="G68" s="170"/>
      <c r="H68" s="455"/>
      <c r="I68" s="448">
        <f>AVERAGE(E74:G74)</f>
        <v>0</v>
      </c>
      <c r="J68" s="451"/>
      <c r="K68" s="95"/>
    </row>
    <row r="69" spans="1:11" ht="56.25" x14ac:dyDescent="0.25">
      <c r="A69" s="126"/>
      <c r="B69" s="453"/>
      <c r="C69" s="454"/>
      <c r="D69" s="172" t="s">
        <v>290</v>
      </c>
      <c r="E69" s="170"/>
      <c r="F69" s="170"/>
      <c r="G69" s="170"/>
      <c r="H69" s="455"/>
      <c r="I69" s="449"/>
      <c r="J69" s="451"/>
      <c r="K69" s="95"/>
    </row>
    <row r="70" spans="1:11" ht="45" x14ac:dyDescent="0.25">
      <c r="A70" s="126"/>
      <c r="B70" s="453"/>
      <c r="C70" s="454"/>
      <c r="D70" s="172" t="s">
        <v>291</v>
      </c>
      <c r="E70" s="170"/>
      <c r="F70" s="170"/>
      <c r="G70" s="170"/>
      <c r="H70" s="455"/>
      <c r="I70" s="449"/>
      <c r="J70" s="451"/>
      <c r="K70" s="95"/>
    </row>
    <row r="71" spans="1:11" ht="33.75" x14ac:dyDescent="0.25">
      <c r="A71" s="126"/>
      <c r="B71" s="453"/>
      <c r="C71" s="454"/>
      <c r="D71" s="172" t="s">
        <v>292</v>
      </c>
      <c r="E71" s="170"/>
      <c r="F71" s="170"/>
      <c r="G71" s="170"/>
      <c r="H71" s="455"/>
      <c r="I71" s="449"/>
      <c r="J71" s="451"/>
      <c r="K71" s="95"/>
    </row>
    <row r="72" spans="1:11" x14ac:dyDescent="0.25">
      <c r="A72" s="126"/>
      <c r="B72" s="453"/>
      <c r="C72" s="454"/>
      <c r="D72" s="172" t="s">
        <v>293</v>
      </c>
      <c r="E72" s="170"/>
      <c r="F72" s="170"/>
      <c r="G72" s="170"/>
      <c r="H72" s="455"/>
      <c r="I72" s="449"/>
      <c r="J72" s="451"/>
      <c r="K72" s="95"/>
    </row>
    <row r="73" spans="1:11" ht="24.75" customHeight="1" x14ac:dyDescent="0.25">
      <c r="A73" s="126"/>
      <c r="B73" s="453"/>
      <c r="C73" s="454"/>
      <c r="D73" s="171" t="s">
        <v>294</v>
      </c>
      <c r="E73" s="170"/>
      <c r="F73" s="170"/>
      <c r="G73" s="170"/>
      <c r="H73" s="455"/>
      <c r="I73" s="449"/>
      <c r="J73" s="451"/>
      <c r="K73" s="95"/>
    </row>
    <row r="74" spans="1:11" ht="24.75" customHeight="1" x14ac:dyDescent="0.25">
      <c r="A74" s="126"/>
      <c r="B74" s="452" t="s">
        <v>128</v>
      </c>
      <c r="C74" s="452"/>
      <c r="D74" s="452"/>
      <c r="E74" s="74">
        <f>SUM(E68:E73)/6</f>
        <v>0</v>
      </c>
      <c r="F74" s="74">
        <f>SUM(F68:F73)/6</f>
        <v>0</v>
      </c>
      <c r="G74" s="74">
        <f>SUM(G68:G73)/6</f>
        <v>0</v>
      </c>
      <c r="H74" s="455"/>
      <c r="I74" s="450"/>
      <c r="J74" s="451"/>
      <c r="K74" s="95"/>
    </row>
    <row r="75" spans="1:11" ht="45" x14ac:dyDescent="0.25">
      <c r="A75" s="126"/>
      <c r="B75" s="453">
        <v>10</v>
      </c>
      <c r="C75" s="454" t="s">
        <v>295</v>
      </c>
      <c r="D75" s="172" t="s">
        <v>296</v>
      </c>
      <c r="E75" s="170"/>
      <c r="F75" s="170"/>
      <c r="G75" s="170"/>
      <c r="H75" s="455"/>
      <c r="I75" s="448">
        <f>AVERAGE(E81:G81)</f>
        <v>0</v>
      </c>
      <c r="J75" s="451"/>
      <c r="K75" s="95"/>
    </row>
    <row r="76" spans="1:11" ht="45" x14ac:dyDescent="0.25">
      <c r="A76" s="126"/>
      <c r="B76" s="453"/>
      <c r="C76" s="454"/>
      <c r="D76" s="172" t="s">
        <v>297</v>
      </c>
      <c r="E76" s="170"/>
      <c r="F76" s="170"/>
      <c r="G76" s="170"/>
      <c r="H76" s="455"/>
      <c r="I76" s="449"/>
      <c r="J76" s="451"/>
      <c r="K76" s="95"/>
    </row>
    <row r="77" spans="1:11" ht="33.75" x14ac:dyDescent="0.25">
      <c r="A77" s="126"/>
      <c r="B77" s="453"/>
      <c r="C77" s="454"/>
      <c r="D77" s="172" t="s">
        <v>298</v>
      </c>
      <c r="E77" s="170"/>
      <c r="F77" s="170"/>
      <c r="G77" s="170"/>
      <c r="H77" s="455"/>
      <c r="I77" s="449"/>
      <c r="J77" s="451"/>
      <c r="K77" s="95"/>
    </row>
    <row r="78" spans="1:11" ht="45.95" customHeight="1" x14ac:dyDescent="0.25">
      <c r="A78" s="126"/>
      <c r="B78" s="453"/>
      <c r="C78" s="454"/>
      <c r="D78" s="172" t="s">
        <v>299</v>
      </c>
      <c r="E78" s="170"/>
      <c r="F78" s="170"/>
      <c r="G78" s="170"/>
      <c r="H78" s="455"/>
      <c r="I78" s="449"/>
      <c r="J78" s="451"/>
      <c r="K78" s="95"/>
    </row>
    <row r="79" spans="1:11" ht="24.75" customHeight="1" x14ac:dyDescent="0.25">
      <c r="A79" s="126"/>
      <c r="B79" s="453"/>
      <c r="C79" s="454"/>
      <c r="D79" s="172" t="s">
        <v>300</v>
      </c>
      <c r="E79" s="170"/>
      <c r="F79" s="170"/>
      <c r="G79" s="170"/>
      <c r="H79" s="455"/>
      <c r="I79" s="449"/>
      <c r="J79" s="451"/>
      <c r="K79" s="95"/>
    </row>
    <row r="80" spans="1:11" x14ac:dyDescent="0.25">
      <c r="A80" s="126"/>
      <c r="B80" s="453"/>
      <c r="C80" s="454"/>
      <c r="D80" s="171" t="s">
        <v>301</v>
      </c>
      <c r="E80" s="170"/>
      <c r="F80" s="170"/>
      <c r="G80" s="170"/>
      <c r="H80" s="455"/>
      <c r="I80" s="449"/>
      <c r="J80" s="451"/>
      <c r="K80" s="95"/>
    </row>
    <row r="81" spans="1:11" ht="24.75" customHeight="1" x14ac:dyDescent="0.25">
      <c r="A81" s="126"/>
      <c r="B81" s="452" t="s">
        <v>128</v>
      </c>
      <c r="C81" s="452"/>
      <c r="D81" s="452"/>
      <c r="E81" s="74">
        <f>SUM(E75:E80)/6</f>
        <v>0</v>
      </c>
      <c r="F81" s="74">
        <f>SUM(F75:F80)/6</f>
        <v>0</v>
      </c>
      <c r="G81" s="74">
        <f>SUM(G75:G80)/6</f>
        <v>0</v>
      </c>
      <c r="H81" s="455"/>
      <c r="I81" s="450"/>
      <c r="J81" s="451"/>
      <c r="K81" s="95"/>
    </row>
    <row r="82" spans="1:11" ht="45" x14ac:dyDescent="0.25">
      <c r="A82" s="126"/>
      <c r="B82" s="453">
        <v>11</v>
      </c>
      <c r="C82" s="454" t="s">
        <v>302</v>
      </c>
      <c r="D82" s="172" t="s">
        <v>303</v>
      </c>
      <c r="E82" s="170"/>
      <c r="F82" s="170"/>
      <c r="G82" s="170"/>
      <c r="H82" s="455"/>
      <c r="I82" s="448">
        <f>AVERAGE(E88:G88)</f>
        <v>0</v>
      </c>
      <c r="J82" s="451"/>
      <c r="K82" s="95"/>
    </row>
    <row r="83" spans="1:11" ht="45" x14ac:dyDescent="0.25">
      <c r="A83" s="126"/>
      <c r="B83" s="453"/>
      <c r="C83" s="454"/>
      <c r="D83" s="172" t="s">
        <v>304</v>
      </c>
      <c r="E83" s="170"/>
      <c r="F83" s="170"/>
      <c r="G83" s="170"/>
      <c r="H83" s="455"/>
      <c r="I83" s="449"/>
      <c r="J83" s="451"/>
      <c r="K83" s="95"/>
    </row>
    <row r="84" spans="1:11" ht="45" x14ac:dyDescent="0.25">
      <c r="A84" s="126"/>
      <c r="B84" s="453"/>
      <c r="C84" s="454"/>
      <c r="D84" s="172" t="s">
        <v>305</v>
      </c>
      <c r="E84" s="170"/>
      <c r="F84" s="170"/>
      <c r="G84" s="170"/>
      <c r="H84" s="455"/>
      <c r="I84" s="449"/>
      <c r="J84" s="451"/>
      <c r="K84" s="95"/>
    </row>
    <row r="85" spans="1:11" ht="24.75" customHeight="1" x14ac:dyDescent="0.25">
      <c r="A85" s="126"/>
      <c r="B85" s="453"/>
      <c r="C85" s="454"/>
      <c r="D85" s="172" t="s">
        <v>306</v>
      </c>
      <c r="E85" s="170"/>
      <c r="F85" s="170"/>
      <c r="G85" s="170"/>
      <c r="H85" s="455"/>
      <c r="I85" s="449"/>
      <c r="J85" s="451"/>
      <c r="K85" s="95"/>
    </row>
    <row r="86" spans="1:11" ht="45" x14ac:dyDescent="0.25">
      <c r="A86" s="126"/>
      <c r="B86" s="453"/>
      <c r="C86" s="454"/>
      <c r="D86" s="172" t="s">
        <v>307</v>
      </c>
      <c r="E86" s="170"/>
      <c r="F86" s="170"/>
      <c r="G86" s="170"/>
      <c r="H86" s="455"/>
      <c r="I86" s="449"/>
      <c r="J86" s="451"/>
      <c r="K86" s="95"/>
    </row>
    <row r="87" spans="1:11" ht="24.75" customHeight="1" x14ac:dyDescent="0.25">
      <c r="A87" s="126"/>
      <c r="B87" s="453"/>
      <c r="C87" s="454"/>
      <c r="D87" s="171" t="s">
        <v>308</v>
      </c>
      <c r="E87" s="170"/>
      <c r="F87" s="170"/>
      <c r="G87" s="170"/>
      <c r="H87" s="455"/>
      <c r="I87" s="449"/>
      <c r="J87" s="451"/>
      <c r="K87" s="95"/>
    </row>
    <row r="88" spans="1:11" ht="24.75" customHeight="1" x14ac:dyDescent="0.25">
      <c r="A88" s="126"/>
      <c r="B88" s="452" t="s">
        <v>128</v>
      </c>
      <c r="C88" s="452"/>
      <c r="D88" s="452"/>
      <c r="E88" s="74">
        <f>SUM(E82:E87)/6</f>
        <v>0</v>
      </c>
      <c r="F88" s="74">
        <f>SUM(F82:F87)/6</f>
        <v>0</v>
      </c>
      <c r="G88" s="74">
        <f>SUM(G82:G87)/6</f>
        <v>0</v>
      </c>
      <c r="H88" s="455"/>
      <c r="I88" s="450"/>
      <c r="J88" s="451"/>
      <c r="K88" s="95"/>
    </row>
    <row r="89" spans="1:11" ht="24.75" customHeight="1" x14ac:dyDescent="0.25">
      <c r="A89" s="126"/>
      <c r="B89" s="453">
        <v>12</v>
      </c>
      <c r="C89" s="454" t="s">
        <v>309</v>
      </c>
      <c r="D89" s="172" t="s">
        <v>310</v>
      </c>
      <c r="E89" s="170"/>
      <c r="F89" s="170"/>
      <c r="G89" s="170"/>
      <c r="H89" s="455"/>
      <c r="I89" s="448">
        <f>AVERAGE(E94:G94)</f>
        <v>0</v>
      </c>
      <c r="J89" s="451"/>
      <c r="K89" s="95"/>
    </row>
    <row r="90" spans="1:11" ht="44.1" customHeight="1" x14ac:dyDescent="0.25">
      <c r="A90" s="126"/>
      <c r="B90" s="453"/>
      <c r="C90" s="454"/>
      <c r="D90" s="172" t="s">
        <v>311</v>
      </c>
      <c r="E90" s="170"/>
      <c r="F90" s="170"/>
      <c r="G90" s="170"/>
      <c r="H90" s="455"/>
      <c r="I90" s="449"/>
      <c r="J90" s="451"/>
      <c r="K90" s="95"/>
    </row>
    <row r="91" spans="1:11" ht="44.1" customHeight="1" x14ac:dyDescent="0.25">
      <c r="A91" s="126"/>
      <c r="B91" s="453"/>
      <c r="C91" s="454"/>
      <c r="D91" s="172" t="s">
        <v>312</v>
      </c>
      <c r="E91" s="170"/>
      <c r="F91" s="170"/>
      <c r="G91" s="170"/>
      <c r="H91" s="455"/>
      <c r="I91" s="449"/>
      <c r="J91" s="451"/>
      <c r="K91" s="95"/>
    </row>
    <row r="92" spans="1:11" ht="33.75" x14ac:dyDescent="0.25">
      <c r="A92" s="126"/>
      <c r="B92" s="453"/>
      <c r="C92" s="454"/>
      <c r="D92" s="172" t="s">
        <v>313</v>
      </c>
      <c r="E92" s="170"/>
      <c r="F92" s="170"/>
      <c r="G92" s="170"/>
      <c r="H92" s="455"/>
      <c r="I92" s="449"/>
      <c r="J92" s="451"/>
      <c r="K92" s="95"/>
    </row>
    <row r="93" spans="1:11" ht="45" x14ac:dyDescent="0.25">
      <c r="A93" s="126"/>
      <c r="B93" s="453"/>
      <c r="C93" s="454"/>
      <c r="D93" s="171" t="s">
        <v>314</v>
      </c>
      <c r="E93" s="170"/>
      <c r="F93" s="170"/>
      <c r="G93" s="170"/>
      <c r="H93" s="455"/>
      <c r="I93" s="449"/>
      <c r="J93" s="451"/>
      <c r="K93" s="95"/>
    </row>
    <row r="94" spans="1:11" ht="24.75" customHeight="1" x14ac:dyDescent="0.25">
      <c r="A94" s="126"/>
      <c r="B94" s="452" t="s">
        <v>128</v>
      </c>
      <c r="C94" s="452"/>
      <c r="D94" s="452"/>
      <c r="E94" s="74">
        <f>SUM(E89:E93)/5</f>
        <v>0</v>
      </c>
      <c r="F94" s="74">
        <f>SUM(F89:F93)/5</f>
        <v>0</v>
      </c>
      <c r="G94" s="74">
        <f>SUM(G89:G93)/5</f>
        <v>0</v>
      </c>
      <c r="H94" s="455"/>
      <c r="I94" s="450"/>
      <c r="J94" s="451"/>
      <c r="K94" s="95"/>
    </row>
    <row r="95" spans="1:11" ht="24.75" customHeight="1" x14ac:dyDescent="0.25">
      <c r="A95" s="126"/>
      <c r="B95" s="453">
        <v>13</v>
      </c>
      <c r="C95" s="454" t="s">
        <v>315</v>
      </c>
      <c r="D95" s="172" t="s">
        <v>316</v>
      </c>
      <c r="E95" s="99"/>
      <c r="F95" s="99"/>
      <c r="G95" s="99"/>
      <c r="H95" s="455"/>
      <c r="I95" s="448">
        <f>AVERAGE(E100:G100)</f>
        <v>0</v>
      </c>
      <c r="J95" s="451"/>
      <c r="K95" s="95"/>
    </row>
    <row r="96" spans="1:11" ht="24.75" customHeight="1" x14ac:dyDescent="0.25">
      <c r="A96" s="126"/>
      <c r="B96" s="453"/>
      <c r="C96" s="454"/>
      <c r="D96" s="172" t="s">
        <v>317</v>
      </c>
      <c r="E96" s="170"/>
      <c r="F96" s="170"/>
      <c r="G96" s="170"/>
      <c r="H96" s="455"/>
      <c r="I96" s="449"/>
      <c r="J96" s="451"/>
      <c r="K96" s="95"/>
    </row>
    <row r="97" spans="1:12" ht="24.75" customHeight="1" x14ac:dyDescent="0.25">
      <c r="A97" s="126"/>
      <c r="B97" s="453"/>
      <c r="C97" s="454"/>
      <c r="D97" s="172" t="s">
        <v>318</v>
      </c>
      <c r="E97" s="99"/>
      <c r="F97" s="99"/>
      <c r="G97" s="99"/>
      <c r="H97" s="455"/>
      <c r="I97" s="449"/>
      <c r="J97" s="451"/>
      <c r="K97" s="95"/>
    </row>
    <row r="98" spans="1:12" ht="22.5" x14ac:dyDescent="0.25">
      <c r="A98" s="126"/>
      <c r="B98" s="453"/>
      <c r="C98" s="454"/>
      <c r="D98" s="172" t="s">
        <v>319</v>
      </c>
      <c r="E98" s="99"/>
      <c r="F98" s="99"/>
      <c r="G98" s="99"/>
      <c r="H98" s="455"/>
      <c r="I98" s="449"/>
      <c r="J98" s="451"/>
      <c r="K98" s="95"/>
    </row>
    <row r="99" spans="1:12" ht="22.5" x14ac:dyDescent="0.25">
      <c r="A99" s="126"/>
      <c r="B99" s="453"/>
      <c r="C99" s="454"/>
      <c r="D99" s="171" t="s">
        <v>320</v>
      </c>
      <c r="E99" s="99"/>
      <c r="F99" s="99"/>
      <c r="G99" s="99"/>
      <c r="H99" s="455"/>
      <c r="I99" s="449"/>
      <c r="J99" s="451"/>
      <c r="K99" s="95"/>
    </row>
    <row r="100" spans="1:12" ht="24.75" customHeight="1" x14ac:dyDescent="0.25">
      <c r="A100" s="126"/>
      <c r="B100" s="452" t="s">
        <v>128</v>
      </c>
      <c r="C100" s="452"/>
      <c r="D100" s="452"/>
      <c r="E100" s="74">
        <f>SUM(E95:E99)/5</f>
        <v>0</v>
      </c>
      <c r="F100" s="74">
        <f>SUM(F95:F99)/5</f>
        <v>0</v>
      </c>
      <c r="G100" s="74">
        <f>SUM(G95:G99)/5</f>
        <v>0</v>
      </c>
      <c r="H100" s="455"/>
      <c r="I100" s="450"/>
      <c r="J100" s="451"/>
      <c r="K100" s="95"/>
    </row>
    <row r="101" spans="1:12" ht="15.75" thickBot="1" x14ac:dyDescent="0.3">
      <c r="A101" s="126"/>
      <c r="B101" s="95"/>
      <c r="C101" s="95"/>
      <c r="D101" s="176"/>
      <c r="E101" s="95"/>
      <c r="F101" s="95"/>
      <c r="G101" s="95"/>
      <c r="H101" s="95"/>
      <c r="I101" s="95"/>
      <c r="J101" s="95"/>
      <c r="K101" s="95"/>
    </row>
    <row r="102" spans="1:12" ht="18.75" customHeight="1" thickBot="1" x14ac:dyDescent="0.3">
      <c r="A102" s="126"/>
      <c r="B102" s="96"/>
      <c r="C102" s="96"/>
      <c r="D102" s="177"/>
      <c r="E102" s="494" t="s">
        <v>160</v>
      </c>
      <c r="F102" s="495"/>
      <c r="G102" s="496"/>
      <c r="H102" s="75"/>
      <c r="I102" s="76">
        <f>AVERAGE(I14:I100)</f>
        <v>0</v>
      </c>
      <c r="J102" s="77">
        <f>I102/5*100%</f>
        <v>0</v>
      </c>
      <c r="K102" s="95"/>
    </row>
    <row r="103" spans="1:12" ht="36" customHeight="1" x14ac:dyDescent="0.25">
      <c r="A103" s="126"/>
      <c r="B103" s="126"/>
      <c r="C103" s="126"/>
      <c r="D103" s="176"/>
      <c r="E103" s="126"/>
      <c r="F103" s="126"/>
      <c r="G103" s="126"/>
      <c r="H103" s="126"/>
      <c r="I103" s="126"/>
      <c r="J103" s="126"/>
      <c r="K103" s="95"/>
      <c r="L103" s="157"/>
    </row>
    <row r="104" spans="1:12" ht="29.1" customHeight="1" x14ac:dyDescent="0.25">
      <c r="A104" s="126"/>
      <c r="B104" s="126"/>
      <c r="C104" s="126"/>
      <c r="D104" s="176"/>
      <c r="E104" s="126"/>
      <c r="F104" s="126"/>
      <c r="G104" s="126"/>
      <c r="H104" s="456"/>
      <c r="I104" s="456"/>
      <c r="J104" s="210"/>
      <c r="K104" s="95"/>
      <c r="L104" s="157"/>
    </row>
    <row r="105" spans="1:12" ht="29.1" customHeight="1" x14ac:dyDescent="0.25">
      <c r="A105" s="126"/>
      <c r="B105" s="126"/>
      <c r="C105" s="126"/>
      <c r="D105" s="176"/>
      <c r="E105" s="126"/>
      <c r="F105" s="126"/>
      <c r="G105" s="126"/>
      <c r="H105" s="457" t="s">
        <v>231</v>
      </c>
      <c r="I105" s="457"/>
      <c r="J105" s="141" t="s">
        <v>230</v>
      </c>
      <c r="K105" s="95"/>
      <c r="L105" s="157"/>
    </row>
    <row r="106" spans="1:12" ht="29.1" customHeight="1" x14ac:dyDescent="0.25">
      <c r="A106" s="126"/>
      <c r="B106" s="126"/>
      <c r="C106" s="134" t="s">
        <v>206</v>
      </c>
      <c r="D106" s="178"/>
      <c r="E106" s="126"/>
      <c r="F106" s="126"/>
      <c r="G106" s="126"/>
      <c r="H106" s="493"/>
      <c r="I106" s="493"/>
      <c r="J106" s="161"/>
      <c r="K106" s="95"/>
      <c r="L106" s="157"/>
    </row>
    <row r="107" spans="1:12" ht="29.1" customHeight="1" x14ac:dyDescent="0.25">
      <c r="A107" s="126"/>
      <c r="B107" s="126"/>
      <c r="C107" s="134" t="s">
        <v>207</v>
      </c>
      <c r="D107" s="178"/>
      <c r="E107" s="126"/>
      <c r="F107" s="126"/>
      <c r="G107" s="126"/>
      <c r="H107" s="457" t="s">
        <v>61</v>
      </c>
      <c r="I107" s="457"/>
      <c r="J107" s="134" t="s">
        <v>232</v>
      </c>
      <c r="K107" s="95"/>
      <c r="L107" s="157"/>
    </row>
    <row r="108" spans="1:12" x14ac:dyDescent="0.25">
      <c r="A108" s="126"/>
      <c r="B108" s="126"/>
      <c r="C108" s="126"/>
      <c r="D108" s="176"/>
      <c r="E108" s="126"/>
      <c r="F108" s="126"/>
      <c r="G108" s="126"/>
      <c r="H108" s="126"/>
      <c r="I108" s="126"/>
      <c r="J108" s="126"/>
      <c r="K108" s="126"/>
      <c r="L108" s="157"/>
    </row>
    <row r="109" spans="1:12" x14ac:dyDescent="0.25">
      <c r="A109" s="157"/>
      <c r="B109" s="267"/>
      <c r="C109" s="267"/>
      <c r="D109" s="173"/>
      <c r="E109" s="94"/>
      <c r="F109" s="94"/>
      <c r="G109" s="94"/>
      <c r="H109" s="94"/>
      <c r="I109" s="94"/>
      <c r="J109" s="94"/>
      <c r="K109" s="157"/>
    </row>
    <row r="110" spans="1:12" x14ac:dyDescent="0.25">
      <c r="A110" s="157"/>
      <c r="B110" s="94"/>
      <c r="C110" s="94"/>
      <c r="D110" s="173"/>
      <c r="E110" s="94"/>
      <c r="F110" s="94"/>
      <c r="G110" s="94"/>
      <c r="H110" s="94"/>
      <c r="I110" s="94"/>
      <c r="J110" s="94"/>
      <c r="K110" s="157"/>
    </row>
    <row r="111" spans="1:12" hidden="1" x14ac:dyDescent="0.25">
      <c r="A111" s="157"/>
      <c r="B111" s="94"/>
      <c r="C111" s="94"/>
      <c r="D111" s="173"/>
      <c r="E111" s="94"/>
      <c r="F111" s="94"/>
      <c r="G111" s="94"/>
      <c r="H111" s="94"/>
      <c r="I111" s="94"/>
      <c r="J111" s="94"/>
      <c r="K111" s="157"/>
    </row>
    <row r="112" spans="1:12" hidden="1" x14ac:dyDescent="0.25">
      <c r="A112" s="157"/>
      <c r="B112" s="94"/>
      <c r="C112" s="94"/>
      <c r="D112" s="173"/>
      <c r="E112" s="94"/>
      <c r="F112" s="94"/>
      <c r="G112" s="94"/>
      <c r="H112" s="94"/>
      <c r="I112" s="94"/>
      <c r="J112" s="94"/>
      <c r="K112" s="157"/>
    </row>
    <row r="113" spans="1:11" hidden="1" x14ac:dyDescent="0.25">
      <c r="A113" s="157"/>
      <c r="B113" s="94"/>
      <c r="C113" s="94"/>
      <c r="D113" s="173"/>
      <c r="E113" s="94"/>
      <c r="F113" s="94"/>
      <c r="G113" s="94"/>
      <c r="H113" s="94"/>
      <c r="I113" s="94"/>
      <c r="J113" s="94"/>
      <c r="K113" s="157"/>
    </row>
    <row r="114" spans="1:11" hidden="1" x14ac:dyDescent="0.25">
      <c r="A114" s="157"/>
      <c r="B114" s="94"/>
      <c r="C114" s="94"/>
      <c r="D114" s="173"/>
      <c r="E114" s="94"/>
      <c r="F114" s="94"/>
      <c r="G114" s="94"/>
      <c r="H114" s="94"/>
      <c r="I114" s="94"/>
      <c r="J114" s="94"/>
      <c r="K114" s="157"/>
    </row>
    <row r="115" spans="1:11" hidden="1" x14ac:dyDescent="0.25">
      <c r="A115" s="157"/>
      <c r="B115" s="94"/>
      <c r="C115" s="94"/>
      <c r="D115" s="173"/>
      <c r="E115" s="94"/>
      <c r="F115" s="94"/>
      <c r="G115" s="94"/>
      <c r="H115" s="94"/>
      <c r="I115" s="94"/>
      <c r="J115" s="94"/>
      <c r="K115" s="157"/>
    </row>
    <row r="116" spans="1:11" hidden="1" x14ac:dyDescent="0.25">
      <c r="A116" s="157"/>
      <c r="B116" s="94"/>
      <c r="C116" s="94"/>
      <c r="D116" s="173"/>
      <c r="E116" s="94"/>
      <c r="F116" s="94"/>
      <c r="G116" s="94"/>
      <c r="H116" s="94"/>
      <c r="I116" s="94"/>
      <c r="J116" s="94"/>
      <c r="K116" s="157"/>
    </row>
    <row r="117" spans="1:11" hidden="1" x14ac:dyDescent="0.25">
      <c r="A117" s="157"/>
      <c r="B117" s="94"/>
      <c r="C117" s="94"/>
      <c r="D117" s="173"/>
      <c r="E117" s="94"/>
      <c r="F117" s="94"/>
      <c r="G117" s="94"/>
      <c r="H117" s="94"/>
      <c r="I117" s="94"/>
      <c r="J117" s="94"/>
      <c r="K117" s="157"/>
    </row>
    <row r="118" spans="1:11" hidden="1" x14ac:dyDescent="0.25">
      <c r="A118" s="157"/>
      <c r="B118" s="94"/>
      <c r="C118" s="94"/>
      <c r="D118" s="173"/>
      <c r="E118" s="94"/>
      <c r="F118" s="94"/>
      <c r="G118" s="94"/>
      <c r="H118" s="94"/>
      <c r="I118" s="94"/>
      <c r="J118" s="94"/>
      <c r="K118" s="157"/>
    </row>
    <row r="119" spans="1:11" hidden="1" x14ac:dyDescent="0.25">
      <c r="A119" s="157"/>
      <c r="B119" s="94"/>
      <c r="C119" s="94"/>
      <c r="D119" s="173"/>
      <c r="E119" s="94"/>
      <c r="F119" s="94"/>
      <c r="G119" s="94"/>
      <c r="H119" s="94"/>
      <c r="I119" s="94"/>
      <c r="J119" s="94"/>
      <c r="K119" s="157"/>
    </row>
    <row r="120" spans="1:11" hidden="1" x14ac:dyDescent="0.25">
      <c r="A120" s="157"/>
      <c r="B120" s="94"/>
      <c r="C120" s="94"/>
      <c r="D120" s="173"/>
      <c r="E120" s="94"/>
      <c r="F120" s="94"/>
      <c r="G120" s="94"/>
      <c r="H120" s="94"/>
      <c r="I120" s="94"/>
      <c r="J120" s="94"/>
      <c r="K120" s="157"/>
    </row>
    <row r="121" spans="1:11" hidden="1" x14ac:dyDescent="0.25">
      <c r="A121" s="157"/>
      <c r="B121" s="94"/>
      <c r="C121" s="94"/>
      <c r="D121" s="173"/>
      <c r="E121" s="94"/>
      <c r="F121" s="94"/>
      <c r="G121" s="94"/>
      <c r="H121" s="94"/>
      <c r="I121" s="94"/>
      <c r="J121" s="94"/>
      <c r="K121" s="157"/>
    </row>
    <row r="122" spans="1:11" hidden="1" x14ac:dyDescent="0.25">
      <c r="A122" s="157"/>
      <c r="B122" s="94"/>
      <c r="C122" s="94"/>
      <c r="D122" s="173"/>
      <c r="E122" s="94"/>
      <c r="F122" s="94"/>
      <c r="G122" s="94"/>
      <c r="H122" s="94"/>
      <c r="I122" s="94"/>
      <c r="J122" s="94"/>
      <c r="K122" s="157"/>
    </row>
    <row r="123" spans="1:11" hidden="1" x14ac:dyDescent="0.25">
      <c r="A123"/>
      <c r="K123"/>
    </row>
    <row r="124" spans="1:11" hidden="1" x14ac:dyDescent="0.25">
      <c r="A124"/>
      <c r="K124"/>
    </row>
    <row r="125" spans="1:11" hidden="1" x14ac:dyDescent="0.25">
      <c r="A125"/>
      <c r="K125"/>
    </row>
    <row r="126" spans="1:11" hidden="1" x14ac:dyDescent="0.25">
      <c r="A126"/>
      <c r="K126"/>
    </row>
    <row r="127" spans="1:11" hidden="1" x14ac:dyDescent="0.25">
      <c r="A127"/>
      <c r="K127"/>
    </row>
    <row r="128" spans="1:11" hidden="1" x14ac:dyDescent="0.25">
      <c r="A128"/>
      <c r="K128"/>
    </row>
    <row r="129" spans="1:11" hidden="1" x14ac:dyDescent="0.25">
      <c r="A129"/>
      <c r="K129"/>
    </row>
    <row r="130" spans="1:11" hidden="1" x14ac:dyDescent="0.25">
      <c r="A130"/>
      <c r="K130"/>
    </row>
    <row r="131" spans="1:11" hidden="1" x14ac:dyDescent="0.25">
      <c r="A131"/>
      <c r="K131"/>
    </row>
    <row r="132" spans="1:11" hidden="1" x14ac:dyDescent="0.25">
      <c r="A132"/>
      <c r="K132"/>
    </row>
    <row r="133" spans="1:11" hidden="1" x14ac:dyDescent="0.25">
      <c r="A133"/>
      <c r="K133"/>
    </row>
    <row r="134" spans="1:11" hidden="1" x14ac:dyDescent="0.25">
      <c r="A134"/>
      <c r="K134"/>
    </row>
    <row r="135" spans="1:11" hidden="1" x14ac:dyDescent="0.25">
      <c r="A135"/>
      <c r="K135"/>
    </row>
    <row r="136" spans="1:11" hidden="1" x14ac:dyDescent="0.25">
      <c r="A136"/>
      <c r="K136"/>
    </row>
    <row r="137" spans="1:11" hidden="1" x14ac:dyDescent="0.25">
      <c r="A137"/>
      <c r="K137"/>
    </row>
    <row r="138" spans="1:11" hidden="1" x14ac:dyDescent="0.25">
      <c r="A138"/>
      <c r="K138"/>
    </row>
    <row r="139" spans="1:11" hidden="1" x14ac:dyDescent="0.25">
      <c r="A139"/>
      <c r="K139"/>
    </row>
    <row r="140" spans="1:11" hidden="1" x14ac:dyDescent="0.25">
      <c r="A140"/>
      <c r="K140"/>
    </row>
    <row r="141" spans="1:11" hidden="1" x14ac:dyDescent="0.25">
      <c r="A141"/>
      <c r="K141"/>
    </row>
    <row r="142" spans="1:11" hidden="1" x14ac:dyDescent="0.25">
      <c r="A142"/>
      <c r="K142"/>
    </row>
    <row r="143" spans="1:11" hidden="1" x14ac:dyDescent="0.25">
      <c r="A143"/>
      <c r="K143"/>
    </row>
    <row r="144" spans="1:11" hidden="1" x14ac:dyDescent="0.25">
      <c r="A144"/>
      <c r="K144"/>
    </row>
    <row r="145" spans="1:11" hidden="1" x14ac:dyDescent="0.25">
      <c r="A145"/>
      <c r="K145"/>
    </row>
    <row r="146" spans="1:11" hidden="1" x14ac:dyDescent="0.25">
      <c r="A146"/>
      <c r="K146"/>
    </row>
    <row r="147" spans="1:11" hidden="1" x14ac:dyDescent="0.25">
      <c r="A147"/>
      <c r="K147"/>
    </row>
    <row r="148" spans="1:11" hidden="1" x14ac:dyDescent="0.25">
      <c r="A148"/>
      <c r="K148"/>
    </row>
    <row r="149" spans="1:11" hidden="1" x14ac:dyDescent="0.25">
      <c r="A149"/>
      <c r="K149"/>
    </row>
    <row r="150" spans="1:11" hidden="1" x14ac:dyDescent="0.25">
      <c r="A150"/>
      <c r="K150"/>
    </row>
    <row r="151" spans="1:11" hidden="1" x14ac:dyDescent="0.25">
      <c r="A151"/>
      <c r="K151"/>
    </row>
    <row r="152" spans="1:11" hidden="1" x14ac:dyDescent="0.25">
      <c r="A152"/>
      <c r="K152"/>
    </row>
    <row r="153" spans="1:11" hidden="1" x14ac:dyDescent="0.25">
      <c r="A153"/>
      <c r="K153"/>
    </row>
    <row r="154" spans="1:11" hidden="1" x14ac:dyDescent="0.25">
      <c r="A154"/>
      <c r="K154"/>
    </row>
    <row r="155" spans="1:11" hidden="1" x14ac:dyDescent="0.25">
      <c r="A155"/>
      <c r="K155"/>
    </row>
    <row r="156" spans="1:11" hidden="1" x14ac:dyDescent="0.25">
      <c r="A156"/>
      <c r="K156"/>
    </row>
    <row r="157" spans="1:11" hidden="1" x14ac:dyDescent="0.25">
      <c r="A157"/>
      <c r="K157"/>
    </row>
    <row r="158" spans="1:11" hidden="1" x14ac:dyDescent="0.25">
      <c r="A158"/>
      <c r="K158"/>
    </row>
    <row r="159" spans="1:11" hidden="1" x14ac:dyDescent="0.25">
      <c r="A159"/>
      <c r="K159"/>
    </row>
    <row r="160" spans="1:11" hidden="1" x14ac:dyDescent="0.25">
      <c r="A160"/>
      <c r="K160"/>
    </row>
    <row r="161" spans="1:11" hidden="1" x14ac:dyDescent="0.25">
      <c r="A161"/>
      <c r="K161"/>
    </row>
    <row r="162" spans="1:11" hidden="1" x14ac:dyDescent="0.25">
      <c r="A162"/>
      <c r="K162"/>
    </row>
    <row r="163" spans="1:11" hidden="1" x14ac:dyDescent="0.25">
      <c r="A163"/>
      <c r="K163"/>
    </row>
    <row r="164" spans="1:11" hidden="1" x14ac:dyDescent="0.25">
      <c r="A164"/>
      <c r="K164"/>
    </row>
    <row r="165" spans="1:11" hidden="1" x14ac:dyDescent="0.25">
      <c r="A165"/>
      <c r="K165"/>
    </row>
    <row r="166" spans="1:11" hidden="1" x14ac:dyDescent="0.25">
      <c r="A166"/>
      <c r="K166"/>
    </row>
    <row r="167" spans="1:11" hidden="1" x14ac:dyDescent="0.25">
      <c r="A167"/>
      <c r="K167"/>
    </row>
    <row r="168" spans="1:11" hidden="1" x14ac:dyDescent="0.25">
      <c r="A168"/>
      <c r="K168"/>
    </row>
    <row r="169" spans="1:11" hidden="1" x14ac:dyDescent="0.25">
      <c r="A169"/>
      <c r="K169"/>
    </row>
    <row r="170" spans="1:11" hidden="1" x14ac:dyDescent="0.25">
      <c r="A170"/>
      <c r="K170"/>
    </row>
    <row r="171" spans="1:11" hidden="1" x14ac:dyDescent="0.25">
      <c r="A171"/>
      <c r="K171"/>
    </row>
    <row r="172" spans="1:11" hidden="1" x14ac:dyDescent="0.25">
      <c r="A172"/>
      <c r="K172"/>
    </row>
    <row r="173" spans="1:11" hidden="1" x14ac:dyDescent="0.25">
      <c r="A173"/>
      <c r="K173"/>
    </row>
    <row r="174" spans="1:11" hidden="1" x14ac:dyDescent="0.25">
      <c r="A174"/>
      <c r="K174"/>
    </row>
    <row r="175" spans="1:11" hidden="1" x14ac:dyDescent="0.25">
      <c r="A175"/>
      <c r="K175"/>
    </row>
    <row r="176" spans="1:11" hidden="1" x14ac:dyDescent="0.25">
      <c r="A176"/>
      <c r="K176"/>
    </row>
    <row r="177" spans="1:11" hidden="1" x14ac:dyDescent="0.25">
      <c r="A177"/>
      <c r="K177"/>
    </row>
    <row r="178" spans="1:11" hidden="1" x14ac:dyDescent="0.25">
      <c r="K178"/>
    </row>
    <row r="179" spans="1:11" hidden="1" x14ac:dyDescent="0.25">
      <c r="K179"/>
    </row>
    <row r="180" spans="1:11" hidden="1" x14ac:dyDescent="0.25">
      <c r="K180"/>
    </row>
    <row r="181" spans="1:11" hidden="1" x14ac:dyDescent="0.25">
      <c r="K181"/>
    </row>
    <row r="182" spans="1:11" hidden="1" x14ac:dyDescent="0.25">
      <c r="K182"/>
    </row>
    <row r="183" spans="1:11" hidden="1" x14ac:dyDescent="0.25">
      <c r="K183"/>
    </row>
    <row r="184" spans="1:11" hidden="1" x14ac:dyDescent="0.25">
      <c r="K184"/>
    </row>
    <row r="185" spans="1:11" hidden="1" x14ac:dyDescent="0.25">
      <c r="K185"/>
    </row>
    <row r="186" spans="1:11" hidden="1" x14ac:dyDescent="0.25">
      <c r="K186"/>
    </row>
    <row r="187" spans="1:11" hidden="1" x14ac:dyDescent="0.25">
      <c r="K187"/>
    </row>
    <row r="188" spans="1:11" hidden="1" x14ac:dyDescent="0.25">
      <c r="K188"/>
    </row>
    <row r="189" spans="1:11" hidden="1" x14ac:dyDescent="0.25">
      <c r="K189"/>
    </row>
    <row r="190" spans="1:11" hidden="1" x14ac:dyDescent="0.25">
      <c r="K190"/>
    </row>
    <row r="191" spans="1:11" hidden="1" x14ac:dyDescent="0.25">
      <c r="K191"/>
    </row>
    <row r="192" spans="1:11" hidden="1" x14ac:dyDescent="0.25">
      <c r="K192"/>
    </row>
    <row r="193" spans="11:11" hidden="1" x14ac:dyDescent="0.25">
      <c r="K193"/>
    </row>
    <row r="194" spans="11:11" hidden="1" x14ac:dyDescent="0.25">
      <c r="K194"/>
    </row>
    <row r="195" spans="11:11" hidden="1" x14ac:dyDescent="0.25">
      <c r="K195"/>
    </row>
    <row r="196" spans="11:11" hidden="1" x14ac:dyDescent="0.25">
      <c r="K196"/>
    </row>
    <row r="197" spans="11:11" hidden="1" x14ac:dyDescent="0.25">
      <c r="K197"/>
    </row>
    <row r="198" spans="11:11" hidden="1" x14ac:dyDescent="0.25">
      <c r="K198"/>
    </row>
    <row r="199" spans="11:11" hidden="1" x14ac:dyDescent="0.25">
      <c r="K199"/>
    </row>
    <row r="200" spans="11:11" hidden="1" x14ac:dyDescent="0.25">
      <c r="K200"/>
    </row>
    <row r="201" spans="11:11" hidden="1" x14ac:dyDescent="0.25">
      <c r="K201"/>
    </row>
    <row r="202" spans="11:11" hidden="1" x14ac:dyDescent="0.25">
      <c r="K202"/>
    </row>
    <row r="203" spans="11:11" hidden="1" x14ac:dyDescent="0.25">
      <c r="K203"/>
    </row>
    <row r="204" spans="11:11" hidden="1" x14ac:dyDescent="0.25">
      <c r="K204"/>
    </row>
    <row r="205" spans="11:11" hidden="1" x14ac:dyDescent="0.25">
      <c r="K205"/>
    </row>
    <row r="206" spans="11:11" hidden="1" x14ac:dyDescent="0.25">
      <c r="K206"/>
    </row>
    <row r="207" spans="11:11" hidden="1" x14ac:dyDescent="0.25">
      <c r="K207"/>
    </row>
    <row r="208" spans="11:11" hidden="1" x14ac:dyDescent="0.25">
      <c r="K208"/>
    </row>
    <row r="209" spans="11:11" hidden="1" x14ac:dyDescent="0.25">
      <c r="K209"/>
    </row>
    <row r="210" spans="11:11" hidden="1" x14ac:dyDescent="0.25">
      <c r="K210"/>
    </row>
    <row r="211" spans="11:11" hidden="1" x14ac:dyDescent="0.25">
      <c r="K211"/>
    </row>
    <row r="212" spans="11:11" hidden="1" x14ac:dyDescent="0.25">
      <c r="K212"/>
    </row>
    <row r="213" spans="11:11" hidden="1" x14ac:dyDescent="0.25">
      <c r="K213"/>
    </row>
    <row r="214" spans="11:11" hidden="1" x14ac:dyDescent="0.25">
      <c r="K214"/>
    </row>
    <row r="215" spans="11:11" hidden="1" x14ac:dyDescent="0.25">
      <c r="K215"/>
    </row>
    <row r="216" spans="11:11" hidden="1" x14ac:dyDescent="0.25">
      <c r="K216"/>
    </row>
    <row r="217" spans="11:11" hidden="1" x14ac:dyDescent="0.25">
      <c r="K217"/>
    </row>
    <row r="218" spans="11:11" hidden="1" x14ac:dyDescent="0.25">
      <c r="K218"/>
    </row>
    <row r="219" spans="11:11" hidden="1" x14ac:dyDescent="0.25">
      <c r="K219"/>
    </row>
    <row r="220" spans="11:11" hidden="1" x14ac:dyDescent="0.25">
      <c r="K220"/>
    </row>
    <row r="221" spans="11:11" hidden="1" x14ac:dyDescent="0.25">
      <c r="K221"/>
    </row>
    <row r="222" spans="11:11" hidden="1" x14ac:dyDescent="0.25">
      <c r="K222"/>
    </row>
    <row r="223" spans="11:11" hidden="1" x14ac:dyDescent="0.25">
      <c r="K223"/>
    </row>
    <row r="224" spans="11:11" hidden="1" x14ac:dyDescent="0.25">
      <c r="K224"/>
    </row>
    <row r="225" spans="11:11" hidden="1" x14ac:dyDescent="0.25">
      <c r="K225"/>
    </row>
    <row r="226" spans="11:11" hidden="1" x14ac:dyDescent="0.25">
      <c r="K226"/>
    </row>
    <row r="227" spans="11:11" hidden="1" x14ac:dyDescent="0.25">
      <c r="K227"/>
    </row>
    <row r="228" spans="11:11" hidden="1" x14ac:dyDescent="0.25">
      <c r="K228"/>
    </row>
    <row r="229" spans="11:11" hidden="1" x14ac:dyDescent="0.25">
      <c r="K229"/>
    </row>
    <row r="230" spans="11:11" hidden="1" x14ac:dyDescent="0.25">
      <c r="K230"/>
    </row>
    <row r="231" spans="11:11" hidden="1" x14ac:dyDescent="0.25">
      <c r="K231"/>
    </row>
    <row r="232" spans="11:11" hidden="1" x14ac:dyDescent="0.25">
      <c r="K232"/>
    </row>
    <row r="233" spans="11:11" hidden="1" x14ac:dyDescent="0.25">
      <c r="K233"/>
    </row>
    <row r="234" spans="11:11" hidden="1" x14ac:dyDescent="0.25">
      <c r="K234"/>
    </row>
    <row r="235" spans="11:11" hidden="1" x14ac:dyDescent="0.25">
      <c r="K235"/>
    </row>
    <row r="236" spans="11:11" hidden="1" x14ac:dyDescent="0.25">
      <c r="K236"/>
    </row>
    <row r="237" spans="11:11" hidden="1" x14ac:dyDescent="0.25">
      <c r="K237"/>
    </row>
    <row r="238" spans="11:11" hidden="1" x14ac:dyDescent="0.25">
      <c r="K238"/>
    </row>
    <row r="239" spans="11:11" hidden="1" x14ac:dyDescent="0.25">
      <c r="K239"/>
    </row>
    <row r="240" spans="11:11" hidden="1" x14ac:dyDescent="0.25">
      <c r="K240"/>
    </row>
    <row r="241" spans="11:11" hidden="1" x14ac:dyDescent="0.25">
      <c r="K241"/>
    </row>
    <row r="242" spans="11:11" hidden="1" x14ac:dyDescent="0.25">
      <c r="K242"/>
    </row>
    <row r="243" spans="11:11" hidden="1" x14ac:dyDescent="0.25">
      <c r="K243"/>
    </row>
    <row r="244" spans="11:11" hidden="1" x14ac:dyDescent="0.25">
      <c r="K244"/>
    </row>
    <row r="245" spans="11:11" hidden="1" x14ac:dyDescent="0.25">
      <c r="K245"/>
    </row>
    <row r="246" spans="11:11" hidden="1" x14ac:dyDescent="0.25">
      <c r="K246"/>
    </row>
    <row r="247" spans="11:11" hidden="1" x14ac:dyDescent="0.25">
      <c r="K247"/>
    </row>
    <row r="248" spans="11:11" hidden="1" x14ac:dyDescent="0.25">
      <c r="K248"/>
    </row>
    <row r="249" spans="11:11" hidden="1" x14ac:dyDescent="0.25">
      <c r="K249"/>
    </row>
    <row r="250" spans="11:11" hidden="1" x14ac:dyDescent="0.25">
      <c r="K250"/>
    </row>
    <row r="251" spans="11:11" hidden="1" x14ac:dyDescent="0.25">
      <c r="K251"/>
    </row>
    <row r="252" spans="11:11" hidden="1" x14ac:dyDescent="0.25">
      <c r="K252"/>
    </row>
    <row r="253" spans="11:11" hidden="1" x14ac:dyDescent="0.25">
      <c r="K253"/>
    </row>
    <row r="254" spans="11:11" hidden="1" x14ac:dyDescent="0.25">
      <c r="K254"/>
    </row>
    <row r="255" spans="11:11" hidden="1" x14ac:dyDescent="0.25">
      <c r="K255"/>
    </row>
    <row r="256" spans="11:11" hidden="1" x14ac:dyDescent="0.25">
      <c r="K256"/>
    </row>
    <row r="257" spans="11:11" hidden="1" x14ac:dyDescent="0.25">
      <c r="K257"/>
    </row>
    <row r="258" spans="11:11" hidden="1" x14ac:dyDescent="0.25">
      <c r="K258"/>
    </row>
    <row r="259" spans="11:11" hidden="1" x14ac:dyDescent="0.25">
      <c r="K259"/>
    </row>
    <row r="260" spans="11:11" hidden="1" x14ac:dyDescent="0.25">
      <c r="K260"/>
    </row>
    <row r="261" spans="11:11" hidden="1" x14ac:dyDescent="0.25">
      <c r="K261"/>
    </row>
    <row r="262" spans="11:11" hidden="1" x14ac:dyDescent="0.25">
      <c r="K262"/>
    </row>
    <row r="263" spans="11:11" hidden="1" x14ac:dyDescent="0.25">
      <c r="K263"/>
    </row>
    <row r="264" spans="11:11" hidden="1" x14ac:dyDescent="0.25">
      <c r="K264"/>
    </row>
    <row r="265" spans="11:11" hidden="1" x14ac:dyDescent="0.25">
      <c r="K265"/>
    </row>
    <row r="266" spans="11:11" hidden="1" x14ac:dyDescent="0.25">
      <c r="K266"/>
    </row>
    <row r="267" spans="11:11" hidden="1" x14ac:dyDescent="0.25">
      <c r="K267"/>
    </row>
    <row r="268" spans="11:11" hidden="1" x14ac:dyDescent="0.25">
      <c r="K268"/>
    </row>
    <row r="269" spans="11:11" hidden="1" x14ac:dyDescent="0.25">
      <c r="K269"/>
    </row>
    <row r="270" spans="11:11" hidden="1" x14ac:dyDescent="0.25">
      <c r="K270"/>
    </row>
    <row r="271" spans="11:11" hidden="1" x14ac:dyDescent="0.25">
      <c r="K271"/>
    </row>
    <row r="272" spans="11:11" hidden="1" x14ac:dyDescent="0.25">
      <c r="K272"/>
    </row>
    <row r="273" spans="11:11" hidden="1" x14ac:dyDescent="0.25">
      <c r="K273"/>
    </row>
    <row r="274" spans="11:11" hidden="1" x14ac:dyDescent="0.25">
      <c r="K274"/>
    </row>
    <row r="275" spans="11:11" hidden="1" x14ac:dyDescent="0.25">
      <c r="K275"/>
    </row>
    <row r="276" spans="11:11" hidden="1" x14ac:dyDescent="0.25">
      <c r="K276"/>
    </row>
    <row r="277" spans="11:11" hidden="1" x14ac:dyDescent="0.25">
      <c r="K277"/>
    </row>
    <row r="278" spans="11:11" hidden="1" x14ac:dyDescent="0.25">
      <c r="K278"/>
    </row>
    <row r="279" spans="11:11" hidden="1" x14ac:dyDescent="0.25">
      <c r="K279"/>
    </row>
    <row r="280" spans="11:11" hidden="1" x14ac:dyDescent="0.25">
      <c r="K280"/>
    </row>
    <row r="281" spans="11:11" hidden="1" x14ac:dyDescent="0.25">
      <c r="K281"/>
    </row>
    <row r="282" spans="11:11" hidden="1" x14ac:dyDescent="0.25">
      <c r="K282"/>
    </row>
    <row r="283" spans="11:11" hidden="1" x14ac:dyDescent="0.25">
      <c r="K283"/>
    </row>
    <row r="284" spans="11:11" hidden="1" x14ac:dyDescent="0.25">
      <c r="K284"/>
    </row>
    <row r="285" spans="11:11" hidden="1" x14ac:dyDescent="0.25">
      <c r="K285"/>
    </row>
    <row r="286" spans="11:11" hidden="1" x14ac:dyDescent="0.25">
      <c r="K286"/>
    </row>
    <row r="287" spans="11:11" hidden="1" x14ac:dyDescent="0.25">
      <c r="K287"/>
    </row>
    <row r="288" spans="11:11" hidden="1" x14ac:dyDescent="0.25">
      <c r="K288"/>
    </row>
    <row r="289" spans="11:11" hidden="1" x14ac:dyDescent="0.25">
      <c r="K289"/>
    </row>
    <row r="290" spans="11:11" hidden="1" x14ac:dyDescent="0.25">
      <c r="K290"/>
    </row>
    <row r="291" spans="11:11" hidden="1" x14ac:dyDescent="0.25"/>
    <row r="292" spans="11:11" hidden="1" x14ac:dyDescent="0.25"/>
    <row r="293" spans="11:11" hidden="1" x14ac:dyDescent="0.25"/>
    <row r="294" spans="11:11" hidden="1" x14ac:dyDescent="0.25"/>
    <row r="295" spans="11:11" hidden="1" x14ac:dyDescent="0.25"/>
    <row r="296" spans="11:11" hidden="1" x14ac:dyDescent="0.25"/>
    <row r="297" spans="11:11" hidden="1" x14ac:dyDescent="0.25"/>
    <row r="298" spans="11:11" hidden="1" x14ac:dyDescent="0.25"/>
    <row r="299" spans="11:11" hidden="1" x14ac:dyDescent="0.25"/>
    <row r="300" spans="11:11" hidden="1" x14ac:dyDescent="0.25"/>
    <row r="301" spans="11:11" hidden="1" x14ac:dyDescent="0.25"/>
    <row r="302" spans="11:11" hidden="1" x14ac:dyDescent="0.25"/>
    <row r="303" spans="11:11" hidden="1" x14ac:dyDescent="0.25"/>
    <row r="304" spans="11:11" hidden="1" x14ac:dyDescent="0.25"/>
  </sheetData>
  <sheetProtection algorithmName="SHA-512" hashValue="pgjhzYo9LB2mbgUkRNvuyaP9glgvebCcDVEYkseMgUFazn4CYkn5339ssWoy5yVFHO2Uz458ydMwmFW6+KjCEQ==" saltValue="ReXe4a+YqXg9Kzy6gaSGZw==" spinCount="100000" sheet="1" objects="1" scenarios="1"/>
  <mergeCells count="97">
    <mergeCell ref="B109:C109"/>
    <mergeCell ref="H106:I106"/>
    <mergeCell ref="H107:I107"/>
    <mergeCell ref="E102:G102"/>
    <mergeCell ref="H36:H41"/>
    <mergeCell ref="I36:I41"/>
    <mergeCell ref="I95:I100"/>
    <mergeCell ref="B100:D100"/>
    <mergeCell ref="B49:B52"/>
    <mergeCell ref="C49:C52"/>
    <mergeCell ref="H49:H53"/>
    <mergeCell ref="B89:B93"/>
    <mergeCell ref="C89:C93"/>
    <mergeCell ref="H89:H94"/>
    <mergeCell ref="C75:C80"/>
    <mergeCell ref="H75:H81"/>
    <mergeCell ref="J95:J100"/>
    <mergeCell ref="J61:J67"/>
    <mergeCell ref="J54:J60"/>
    <mergeCell ref="B54:B59"/>
    <mergeCell ref="C54:C59"/>
    <mergeCell ref="H54:H60"/>
    <mergeCell ref="I54:I60"/>
    <mergeCell ref="B60:D60"/>
    <mergeCell ref="B61:B66"/>
    <mergeCell ref="C61:C66"/>
    <mergeCell ref="H61:H67"/>
    <mergeCell ref="I61:I67"/>
    <mergeCell ref="B67:D67"/>
    <mergeCell ref="B95:B99"/>
    <mergeCell ref="C95:C99"/>
    <mergeCell ref="H95:H100"/>
    <mergeCell ref="I49:I53"/>
    <mergeCell ref="J49:J53"/>
    <mergeCell ref="B53:D53"/>
    <mergeCell ref="B42:B47"/>
    <mergeCell ref="C42:C47"/>
    <mergeCell ref="H42:H48"/>
    <mergeCell ref="I42:I48"/>
    <mergeCell ref="J42:J48"/>
    <mergeCell ref="B48:D48"/>
    <mergeCell ref="B36:B40"/>
    <mergeCell ref="C36:C40"/>
    <mergeCell ref="J36:J41"/>
    <mergeCell ref="B41:D41"/>
    <mergeCell ref="B29:B34"/>
    <mergeCell ref="C29:C34"/>
    <mergeCell ref="H29:H35"/>
    <mergeCell ref="I29:I35"/>
    <mergeCell ref="J29:J35"/>
    <mergeCell ref="B35:D35"/>
    <mergeCell ref="B18:B27"/>
    <mergeCell ref="C18:C27"/>
    <mergeCell ref="H18:H28"/>
    <mergeCell ref="I18:I28"/>
    <mergeCell ref="J18:J28"/>
    <mergeCell ref="B28:D28"/>
    <mergeCell ref="H14:H17"/>
    <mergeCell ref="I14:I17"/>
    <mergeCell ref="J14:J17"/>
    <mergeCell ref="H11:H13"/>
    <mergeCell ref="B17:D17"/>
    <mergeCell ref="H104:I104"/>
    <mergeCell ref="H105:I105"/>
    <mergeCell ref="C8:I8"/>
    <mergeCell ref="B2:J2"/>
    <mergeCell ref="B4:J4"/>
    <mergeCell ref="C5:I5"/>
    <mergeCell ref="C6:I6"/>
    <mergeCell ref="C7:I7"/>
    <mergeCell ref="C9:I9"/>
    <mergeCell ref="B11:C13"/>
    <mergeCell ref="D11:D13"/>
    <mergeCell ref="E11:G11"/>
    <mergeCell ref="I11:I13"/>
    <mergeCell ref="J11:J13"/>
    <mergeCell ref="B14:B16"/>
    <mergeCell ref="C14:C16"/>
    <mergeCell ref="B68:B73"/>
    <mergeCell ref="C68:C73"/>
    <mergeCell ref="H68:H74"/>
    <mergeCell ref="I68:I74"/>
    <mergeCell ref="J68:J74"/>
    <mergeCell ref="B74:D74"/>
    <mergeCell ref="I75:I81"/>
    <mergeCell ref="J75:J81"/>
    <mergeCell ref="B81:D81"/>
    <mergeCell ref="I89:I94"/>
    <mergeCell ref="J89:J94"/>
    <mergeCell ref="B94:D94"/>
    <mergeCell ref="B82:B87"/>
    <mergeCell ref="C82:C87"/>
    <mergeCell ref="H82:H88"/>
    <mergeCell ref="I82:I88"/>
    <mergeCell ref="J82:J88"/>
    <mergeCell ref="B88:D88"/>
    <mergeCell ref="B75:B80"/>
  </mergeCells>
  <phoneticPr fontId="52" type="noConversion"/>
  <dataValidations count="2">
    <dataValidation type="whole" showInputMessage="1" showErrorMessage="1" sqref="E18:G27 E29:G34 E36:G40 E42:G47 E95:G99 E14:G16 E49:G52 E61:G66 E89:G93 E68:G73 E82:G87 E75:G80">
      <formula1>1</formula1>
      <formula2>5</formula2>
    </dataValidation>
    <dataValidation type="whole" allowBlank="1" showInputMessage="1" showErrorMessage="1" sqref="E54:G59">
      <formula1>1</formula1>
      <formula2>5</formula2>
    </dataValidation>
  </dataValidations>
  <printOptions horizontalCentered="1" verticalCentered="1"/>
  <pageMargins left="0" right="0" top="0" bottom="0" header="0" footer="0"/>
  <pageSetup scale="24" orientation="portrait" r:id="rId1"/>
  <headerFooter>
    <oddFooter>&amp;R&amp;"Calibri,Normal"&amp;K000000GT02-F31 Vr2 (2019-02-21)</oddFooter>
  </headerFooter>
  <rowBreaks count="1" manualBreakCount="1">
    <brk id="60"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'ANEXO 3'!$C$37:$C$55</xm:f>
          </x14:formula1>
          <xm:sqref>H104:I104 J104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GUIA</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GUIA!Área_de_impresión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Maria del Carmen Diaz Fonseca</cp:lastModifiedBy>
  <cp:revision/>
  <cp:lastPrinted>2017-08-09T15:13:50Z</cp:lastPrinted>
  <dcterms:created xsi:type="dcterms:W3CDTF">2014-03-17T17:12:16Z</dcterms:created>
  <dcterms:modified xsi:type="dcterms:W3CDTF">2019-02-21T13:29:17Z</dcterms:modified>
</cp:coreProperties>
</file>